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376" windowHeight="111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4" i="60" l="1"/>
  <c r="C118" i="59" l="1"/>
  <c r="C25" i="61" l="1"/>
  <c r="C21" i="61"/>
  <c r="C16" i="61"/>
  <c r="C39" i="59"/>
  <c r="C94" i="59"/>
  <c r="C137" i="59"/>
  <c r="C125" i="59"/>
  <c r="C37" i="62" l="1"/>
  <c r="E52" i="59" l="1"/>
  <c r="D52" i="59"/>
  <c r="E60" i="59"/>
  <c r="D60" i="59"/>
  <c r="E78" i="59"/>
  <c r="D78" i="59"/>
  <c r="C78" i="59" l="1"/>
  <c r="F40" i="65" l="1"/>
  <c r="F39" i="65"/>
  <c r="F38" i="65"/>
  <c r="F37" i="65"/>
  <c r="F36" i="65"/>
  <c r="F47" i="65" l="1"/>
  <c r="F46" i="65"/>
  <c r="F45" i="65"/>
  <c r="F44" i="65"/>
  <c r="F43" i="65"/>
  <c r="F42" i="65"/>
  <c r="F41" i="65"/>
  <c r="C79" i="62" l="1"/>
  <c r="C78" i="62" s="1"/>
  <c r="C69" i="62"/>
  <c r="C67" i="62"/>
  <c r="C65" i="62"/>
  <c r="C59" i="62"/>
  <c r="C56" i="62"/>
  <c r="C47" i="62"/>
  <c r="C46" i="62" l="1"/>
  <c r="E37" i="62"/>
  <c r="D37" i="62"/>
  <c r="E28" i="62"/>
  <c r="D28" i="62"/>
  <c r="E20" i="62"/>
  <c r="D20" i="62"/>
  <c r="C28" i="62"/>
  <c r="C20" i="62"/>
  <c r="C219" i="60"/>
  <c r="C218" i="60"/>
  <c r="C208" i="60"/>
  <c r="C206" i="60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87" i="60"/>
  <c r="C85" i="60"/>
  <c r="C83" i="60"/>
  <c r="C77" i="60"/>
  <c r="C65" i="60"/>
  <c r="C59" i="60"/>
  <c r="C46" i="60"/>
  <c r="C8" i="60" s="1"/>
  <c r="C37" i="60"/>
  <c r="C34" i="60"/>
  <c r="C28" i="60"/>
  <c r="C25" i="60"/>
  <c r="C19" i="60"/>
  <c r="C9" i="60"/>
  <c r="G101" i="59"/>
  <c r="F101" i="59"/>
  <c r="E101" i="59"/>
  <c r="D101" i="59"/>
  <c r="G111" i="59"/>
  <c r="F111" i="59"/>
  <c r="E111" i="59"/>
  <c r="D111" i="59"/>
  <c r="C111" i="59"/>
  <c r="C101" i="59"/>
  <c r="C88" i="59"/>
  <c r="E72" i="59"/>
  <c r="D72" i="59"/>
  <c r="C72" i="59"/>
  <c r="C52" i="59"/>
  <c r="C60" i="59"/>
  <c r="C30" i="59"/>
  <c r="C99" i="60" l="1"/>
  <c r="C73" i="60"/>
  <c r="C185" i="60"/>
  <c r="C170" i="60"/>
  <c r="C160" i="60"/>
  <c r="C127" i="60"/>
  <c r="C58" i="60"/>
  <c r="C98" i="60" l="1"/>
  <c r="C30" i="64"/>
  <c r="C7" i="64"/>
  <c r="C15" i="63"/>
  <c r="C7" i="63"/>
  <c r="C39" i="64" l="1"/>
  <c r="C20" i="63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<sst xmlns="http://schemas.openxmlformats.org/spreadsheetml/2006/main" count="964" uniqueCount="680">
  <si>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</si>
  <si>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</si>
  <si>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</si>
  <si>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</si>
  <si>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</si>
  <si>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</si>
  <si>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</si>
  <si>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</si>
  <si>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</si>
  <si>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</si>
  <si>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</si>
  <si>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</si>
  <si>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</si>
  <si>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</si>
  <si>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</si>
  <si>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</si>
  <si>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</si>
  <si>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</si>
  <si>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</si>
  <si>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</si>
  <si>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</si>
  <si>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</si>
  <si>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</si>
  <si>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</si>
  <si>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</si>
  <si>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</si>
  <si>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</si>
  <si>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</si>
  <si>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</si>
  <si>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</si>
  <si>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</si>
  <si>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</si>
  <si>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</si>
  <si>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</si>
  <si>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</si>
  <si>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</si>
  <si>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</si>
  <si>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</si>
  <si>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</si>
  <si>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</si>
  <si>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</si>
  <si>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</si>
  <si>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</si>
  <si>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</si>
  <si>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</si>
  <si>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</si>
  <si>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</si>
  <si>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</si>
  <si>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</si>
  <si>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</si>
  <si>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</si>
  <si>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</si>
  <si>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</si>
  <si>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</si>
  <si>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</si>
  <si>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</si>
  <si>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</si>
  <si>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</si>
  <si>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</si>
  <si>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</si>
  <si>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</si>
  <si>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</si>
  <si>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</si>
  <si>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</si>
  <si>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</si>
  <si>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</si>
  <si>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</si>
  <si>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</si>
  <si>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</si>
  <si>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</si>
  <si>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</si>
  <si>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</si>
  <si>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</si>
  <si>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</si>
  <si>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</si>
  <si>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</si>
  <si>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</si>
  <si>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</si>
  <si>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</si>
  <si>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</si>
  <si>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</si>
  <si>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</si>
  <si>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</si>
  <si>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</si>
  <si>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</si>
  <si>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</si>
  <si>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</si>
  <si>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</si>
  <si>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</si>
  <si>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</si>
  <si>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</si>
  <si>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</si>
  <si>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</si>
  <si>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</si>
  <si>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</si>
  <si>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</si>
  <si>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</si>
  <si>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</si>
  <si>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</si>
  <si>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</si>
  <si>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</si>
  <si>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</si>
  <si>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</si>
  <si>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</si>
  <si>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</si>
  <si>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</si>
  <si>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</si>
  <si>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</si>
  <si>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</si>
  <si>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</si>
  <si>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</si>
  <si>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</si>
  <si>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</si>
  <si>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</si>
  <si>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</si>
  <si>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</si>
  <si>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</si>
  <si>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</si>
  <si>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</si>
  <si>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</si>
  <si>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</si>
  <si>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</si>
  <si>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</si>
  <si>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</si>
  <si>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</si>
  <si>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</si>
  <si>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</si>
  <si>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</si>
  <si>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</si>
  <si>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</si>
  <si>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</si>
  <si>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</si>
  <si>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</si>
  <si>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</si>
  <si>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</si>
  <si>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</si>
  <si>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</si>
  <si>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</si>
  <si>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</si>
  <si>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</si>
  <si>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</si>
  <si>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</si>
  <si>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</si>
  <si>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</si>
  <si>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</si>
  <si>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</si>
  <si>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</si>
  <si>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</si>
  <si>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</si>
  <si>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</si>
  <si>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</si>
  <si>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</si>
  <si>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</si>
  <si>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</si>
  <si>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</si>
  <si>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</si>
  <si>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</si>
  <si>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</si>
  <si>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</si>
  <si>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</si>
  <si>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</si>
  <si>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</si>
  <si>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</si>
  <si>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</si>
  <si>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</si>
  <si>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</si>
  <si>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</si>
  <si>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</si>
  <si>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</si>
  <si>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</si>
  <si>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</si>
  <si>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</si>
  <si>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</si>
  <si>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</si>
  <si>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</si>
  <si>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</si>
  <si>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</si>
  <si>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</si>
  <si>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</si>
  <si>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</si>
  <si>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</si>
  <si>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</si>
  <si>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</si>
  <si>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</si>
  <si>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</si>
  <si>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</si>
  <si>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</si>
  <si>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</si>
  <si>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</si>
  <si>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</si>
  <si>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</si>
  <si>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</si>
  <si>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</si>
  <si>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</si>
  <si>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</si>
  <si>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</si>
  <si>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</si>
  <si>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</si>
  <si>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</si>
  <si>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</si>
  <si>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</si>
  <si>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</si>
  <si>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</si>
  <si>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</si>
  <si>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</si>
  <si>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</si>
  <si>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</si>
  <si>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</si>
  <si>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</si>
  <si>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</si>
  <si>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</si>
  <si>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</si>
  <si>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</si>
  <si>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</si>
  <si>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</si>
  <si>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</si>
  <si>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</si>
  <si>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</si>
  <si>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</si>
  <si>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</si>
  <si>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</si>
  <si>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</si>
  <si>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</si>
  <si>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</si>
  <si>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</si>
  <si>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</si>
  <si>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</si>
  <si>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</si>
  <si>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</si>
  <si>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</si>
  <si>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</si>
  <si>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</si>
  <si>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</si>
  <si>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</si>
  <si>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</si>
  <si>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</si>
  <si>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</si>
  <si>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</si>
  <si>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</si>
  <si>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</si>
  <si>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</si>
  <si>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</si>
  <si>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</si>
  <si>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</si>
  <si>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</si>
  <si>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</si>
  <si>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</si>
  <si>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</si>
  <si>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</si>
  <si>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</si>
  <si>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</si>
  <si>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</si>
  <si>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</si>
  <si>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</si>
  <si>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</si>
  <si>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</si>
  <si>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</si>
  <si>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</si>
  <si>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</si>
  <si>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</si>
  <si>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</si>
  <si>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</si>
  <si>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</si>
  <si>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</si>
  <si>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</si>
  <si>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</si>
  <si>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</si>
  <si>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</si>
  <si>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</si>
  <si>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</si>
  <si>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</si>
  <si>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</si>
  <si>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</si>
  <si>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</si>
  <si>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</si>
  <si>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</si>
  <si>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</si>
  <si>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</si>
  <si>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</si>
  <si>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</si>
  <si>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</si>
  <si>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</si>
  <si>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</si>
  <si>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</si>
  <si>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</si>
  <si>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</si>
  <si>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</si>
  <si>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</si>
  <si>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</si>
  <si>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</si>
  <si>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</si>
  <si>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</si>
  <si>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</si>
  <si>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</si>
  <si>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</si>
  <si>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</si>
  <si>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</si>
  <si>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</si>
  <si>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</si>
  <si>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</si>
  <si>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</si>
  <si>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</si>
  <si>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</si>
  <si>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</si>
  <si>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</si>
  <si>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</si>
  <si>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</si>
  <si>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</si>
  <si>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</si>
  <si>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</si>
  <si>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</si>
  <si>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</si>
  <si>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</si>
  <si>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</si>
  <si>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</si>
  <si>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</si>
  <si>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</si>
  <si>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</si>
  <si>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</si>
  <si>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</si>
  <si>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</si>
  <si>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</si>
  <si>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</si>
  <si>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</si>
  <si>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</si>
  <si>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</si>
  <si>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</si>
  <si>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</si>
  <si>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</si>
  <si>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</si>
  <si>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</si>
  <si>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</si>
  <si>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</si>
  <si>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</si>
  <si>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</si>
  <si>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</si>
  <si>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</si>
  <si>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</si>
  <si>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</si>
  <si>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</si>
  <si>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</si>
  <si>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</si>
  <si>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</si>
  <si>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</si>
  <si>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</si>
  <si>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</si>
  <si>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</si>
  <si>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</si>
  <si>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</si>
  <si>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</si>
  <si>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</si>
  <si>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</si>
  <si>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</si>
  <si>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</si>
  <si>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</si>
  <si>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</si>
  <si>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</si>
  <si>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</si>
  <si>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</si>
  <si>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</si>
  <si>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</si>
  <si>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</si>
  <si>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</si>
  <si>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</si>
  <si>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</si>
  <si>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</si>
  <si>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</si>
  <si>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</si>
  <si>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</si>
  <si>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</si>
  <si>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</si>
  <si>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</si>
  <si>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</si>
  <si>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</si>
  <si>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</si>
  <si>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</si>
  <si>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</si>
  <si>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</si>
  <si>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</si>
  <si>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</si>
  <si>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</si>
  <si>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</si>
  <si>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</si>
  <si>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</si>
  <si>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</si>
  <si>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</si>
  <si>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</si>
  <si>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</si>
  <si>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</si>
  <si>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</si>
  <si>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</si>
  <si>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</si>
  <si>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</si>
  <si>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</si>
  <si>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</si>
  <si>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</si>
  <si>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</si>
  <si>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</si>
  <si>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</si>
  <si>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</si>
  <si>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</si>
  <si>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</si>
  <si>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</si>
  <si>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</si>
  <si>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</si>
  <si>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</si>
  <si>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</si>
  <si>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</si>
  <si>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</si>
  <si>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</si>
  <si>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</si>
  <si>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</si>
  <si>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</si>
  <si>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</si>
  <si>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</si>
  <si>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</si>
  <si>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</si>
  <si>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</si>
  <si>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</si>
  <si>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</si>
  <si>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</si>
  <si>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</si>
  <si>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</si>
  <si>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</si>
  <si>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</si>
  <si>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</si>
  <si>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</si>
  <si>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</si>
  <si>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</si>
  <si>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</si>
  <si>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</si>
  <si>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</si>
  <si>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</si>
  <si>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</si>
  <si>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</si>
  <si>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</si>
  <si>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</si>
  <si>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</si>
  <si>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</si>
  <si>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</si>
  <si>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</si>
  <si>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</si>
  <si>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</si>
  <si>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</si>
  <si>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</si>
  <si>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</si>
  <si>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</si>
  <si>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</si>
  <si>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</si>
  <si>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</si>
  <si>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</si>
  <si>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</si>
  <si>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</si>
  <si>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</si>
  <si>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</si>
  <si>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</si>
  <si>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</si>
  <si>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</si>
  <si>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</si>
  <si>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</si>
  <si>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</si>
  <si>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</si>
  <si>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</si>
  <si>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</si>
  <si>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</si>
  <si>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</si>
  <si>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</si>
  <si>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</si>
  <si>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</si>
  <si>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</si>
  <si>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</si>
  <si>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</si>
  <si>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</si>
  <si>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</si>
  <si>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</si>
  <si>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</si>
  <si>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</si>
  <si>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</si>
  <si>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</si>
  <si>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</si>
  <si>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</si>
  <si>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</si>
  <si>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</si>
  <si>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</si>
  <si>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</si>
  <si>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</si>
  <si>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</si>
  <si>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</si>
  <si>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</si>
  <si>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</si>
  <si>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</si>
  <si>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</si>
  <si>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</si>
  <si>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</si>
  <si>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</si>
  <si>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</si>
  <si>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</si>
  <si>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</si>
  <si>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</si>
  <si>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</si>
  <si>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</si>
  <si>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</si>
  <si>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</si>
  <si>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</si>
  <si>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</si>
  <si>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</si>
  <si>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</si>
  <si>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</si>
  <si>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</si>
  <si>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</si>
  <si>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</si>
  <si>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</si>
  <si>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</si>
  <si>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</si>
  <si>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</si>
  <si>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</si>
  <si>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</si>
  <si>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</si>
  <si>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</si>
  <si>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</si>
  <si>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</si>
  <si>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</si>
  <si>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</si>
  <si>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</si>
  <si>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</si>
  <si>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</si>
  <si>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</si>
  <si>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</si>
  <si>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</si>
  <si>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</si>
  <si>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</si>
  <si>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</si>
  <si>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</si>
  <si>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</si>
  <si>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</si>
  <si>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</si>
  <si>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</si>
  <si>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</si>
  <si>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</si>
  <si>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</si>
  <si>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</si>
  <si>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</si>
  <si>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</si>
  <si>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</si>
  <si>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</si>
  <si>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</si>
  <si>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</si>
  <si>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</si>
  <si>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</si>
  <si>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</si>
  <si>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</si>
  <si>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</si>
  <si>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</si>
  <si>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</si>
  <si>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</si>
  <si>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</si>
  <si>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</si>
  <si>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</si>
  <si>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</si>
  <si>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</si>
  <si>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</si>
  <si>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</si>
  <si>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</si>
  <si>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</si>
  <si>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</si>
  <si>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</si>
  <si>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</si>
  <si>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</si>
  <si>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</si>
  <si>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</si>
  <si>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</si>
  <si>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</si>
  <si>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</si>
  <si>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</si>
  <si>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</si>
  <si>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</si>
  <si>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</si>
  <si>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</si>
  <si>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</si>
  <si>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</si>
  <si>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</si>
  <si>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</si>
  <si>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</si>
  <si>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</si>
  <si>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</si>
  <si>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</si>
  <si>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</si>
  <si>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</si>
  <si>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</si>
  <si>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</si>
  <si>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</si>
  <si>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</si>
  <si>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</si>
  <si>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</si>
  <si>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</si>
  <si>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</si>
  <si>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</si>
  <si>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</si>
  <si>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</si>
  <si>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</si>
  <si>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</si>
  <si>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</si>
  <si>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</si>
  <si>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</si>
  <si>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</si>
  <si>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</si>
  <si>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</si>
  <si>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</si>
  <si>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</si>
  <si>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</si>
  <si>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</si>
  <si>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</si>
  <si>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</si>
  <si>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</si>
  <si>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</si>
  <si>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</si>
  <si>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</si>
  <si>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</si>
  <si>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</si>
  <si>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</si>
  <si>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</si>
  <si>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</si>
  <si>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</si>
  <si>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</si>
  <si>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</si>
  <si>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</si>
  <si>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</si>
  <si>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</si>
  <si>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</si>
  <si>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</si>
  <si>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</si>
  <si>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</si>
  <si>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</si>
  <si>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</si>
  <si>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</si>
  <si>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</si>
  <si>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</si>
  <si>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</si>
  <si>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</si>
  <si>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</si>
  <si>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</si>
  <si>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</si>
  <si>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</si>
  <si>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</si>
  <si>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</si>
  <si>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</si>
  <si>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Instituto Municipal de Vivienda de León, Guanajuato (IMUVI)</t>
  </si>
  <si>
    <t>Si es factible de cobro</t>
  </si>
  <si>
    <t>Se integra por todos los conceptos que utilizados para la construcción o introducción de servicios</t>
  </si>
  <si>
    <t>Costo de construcción por metro cuadrado</t>
  </si>
  <si>
    <t>Es el costo real de construcción</t>
  </si>
  <si>
    <t>No aplica</t>
  </si>
  <si>
    <t>Se integra a la producción del proceso con el valor de adquisición</t>
  </si>
  <si>
    <t>Última compra</t>
  </si>
  <si>
    <t>Línea recta</t>
  </si>
  <si>
    <t>Se registra de forma mensual la depreciación</t>
  </si>
  <si>
    <t>Funcionando</t>
  </si>
  <si>
    <t>La vigencia de la licencia se divide entre el número de meses para amortizar</t>
  </si>
  <si>
    <t>En uso</t>
  </si>
  <si>
    <t>Del total de las cuentas por cobrar se determinan cuales ya son incobrables en su totalidad, pero se continuan con las gestiones para tratar de llevar a cabo la cobranza o recuperar el bien</t>
  </si>
  <si>
    <t>Particulares</t>
  </si>
  <si>
    <t>Factibles de pago</t>
  </si>
  <si>
    <t>Ingresos por ventas y/o por por disposiones administrativas</t>
  </si>
  <si>
    <t>Subsidio municipal</t>
  </si>
  <si>
    <t>Ingresos generados por el cobro de intereses devengados y rendimientos bancarios</t>
  </si>
  <si>
    <t>Ingresos financieros</t>
  </si>
  <si>
    <t>Ingresos varios</t>
  </si>
  <si>
    <t>Otros ingresos cobrados no clasificados</t>
  </si>
  <si>
    <t>Representa el importe de sueldos base de la plantilla del IMUVI</t>
  </si>
  <si>
    <t>Representa el importe de prima de asistencia y otras prestaciones de la plantilla del IMUVI</t>
  </si>
  <si>
    <t>Municipal</t>
  </si>
  <si>
    <t>Donaciones</t>
  </si>
  <si>
    <t>Resultado del ejercicio</t>
  </si>
  <si>
    <t>Resultados de ejercicios anteriores</t>
  </si>
  <si>
    <t>Corrección de ejercicios anteriores</t>
  </si>
  <si>
    <t>Bajo protesta de decir verdad declaramos que los Estados Financieros y sus notas, son razonablemente correctos y son responsabilidad del emisor.</t>
  </si>
  <si>
    <t>Ahorros previos que realizan personas que quieren obtene algún tipo de crédito que otorga el IMUVI y la administración del fondo de ahorro de los trabajadores del Instituto Municipal de Vivienda de León, Guanajuato (IMUVI)</t>
  </si>
  <si>
    <t>Representa el importe de las aportaciones al I.M.S.S., AFORE e INFONAVIT</t>
  </si>
  <si>
    <t>Correspondiente del 1 de enero al 31 de dictiembre de 2019</t>
  </si>
  <si>
    <t>Correspondiente 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</si>
</sst>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7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4" fillId="0" borderId="0" xfId="8" applyFont="1" applyAlignment="1">
      <alignment wrapText="1"/>
    </xf>
    <xf numFmtId="0" fontId="3" fillId="0" borderId="0" xfId="3" applyFont="1" applyAlignment="1" applyProtection="1">
      <alignment vertical="top"/>
    </xf>
    <xf numFmtId="0" fontId="14" fillId="0" borderId="0" xfId="9" applyFont="1" applyAlignment="1">
      <alignment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8671875" defaultRowHeight="10.199999999999999" x14ac:dyDescent="0.2"/>
  <cols>
    <col min="1" max="1" width="14.6640625" style="28" customWidth="1"/>
    <col min="2" max="2" width="73.88671875" style="28" bestFit="1" customWidth="1"/>
    <col min="3" max="3" width="8" style="28" customWidth="1"/>
    <col min="4" max="16384" width="12.88671875" style="28"/>
  </cols>
  <sheetData>
    <row r="1" spans="1:5" ht="18.899999999999999" customHeight="1" x14ac:dyDescent="0.2">
      <c r="A1" s="147" t="s">
        <v>646</v>
      </c>
      <c r="B1" s="147"/>
      <c r="C1" s="58"/>
      <c r="D1" s="55" t="s">
        <v>222</v>
      </c>
      <c r="E1" s="56">
        <v>2019</v>
      </c>
    </row>
    <row r="2" spans="1:5" ht="18.899999999999999" customHeight="1" x14ac:dyDescent="0.2">
      <c r="A2" s="148" t="s">
        <v>533</v>
      </c>
      <c r="B2" s="148"/>
      <c r="C2" s="77"/>
      <c r="D2" s="55" t="s">
        <v>224</v>
      </c>
      <c r="E2" s="58" t="s">
        <v>225</v>
      </c>
    </row>
    <row r="3" spans="1:5" ht="18.899999999999999" customHeight="1" x14ac:dyDescent="0.2">
      <c r="A3" s="149" t="s">
        <v>678</v>
      </c>
      <c r="B3" s="149"/>
      <c r="C3" s="58"/>
      <c r="D3" s="55" t="s">
        <v>226</v>
      </c>
      <c r="E3" s="56">
        <v>4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0.8" thickBot="1" x14ac:dyDescent="0.25">
      <c r="A40" s="35"/>
      <c r="B40" s="36"/>
    </row>
    <row r="42" spans="1:2" x14ac:dyDescent="0.2">
      <c r="A42" s="145" t="s">
        <v>675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79" customWidth="1"/>
    <col min="2" max="2" width="63.109375" style="79" customWidth="1"/>
    <col min="3" max="3" width="17.6640625" style="79" customWidth="1"/>
    <col min="4" max="16384" width="11.44140625" style="79"/>
  </cols>
  <sheetData>
    <row r="1" spans="1:3" s="78" customFormat="1" ht="18" customHeight="1" x14ac:dyDescent="0.3">
      <c r="A1" s="153" t="s">
        <v>646</v>
      </c>
      <c r="B1" s="154"/>
      <c r="C1" s="155"/>
    </row>
    <row r="2" spans="1:3" s="78" customFormat="1" ht="18" customHeight="1" x14ac:dyDescent="0.3">
      <c r="A2" s="156" t="s">
        <v>530</v>
      </c>
      <c r="B2" s="157"/>
      <c r="C2" s="158"/>
    </row>
    <row r="3" spans="1:3" s="78" customFormat="1" ht="18" customHeight="1" x14ac:dyDescent="0.3">
      <c r="A3" s="156" t="s">
        <v>679</v>
      </c>
      <c r="B3" s="157"/>
      <c r="C3" s="158"/>
    </row>
    <row r="4" spans="1:3" s="80" customFormat="1" ht="18" customHeight="1" x14ac:dyDescent="0.2">
      <c r="A4" s="159" t="s">
        <v>526</v>
      </c>
      <c r="B4" s="160"/>
      <c r="C4" s="161"/>
    </row>
    <row r="5" spans="1:3" x14ac:dyDescent="0.2">
      <c r="A5" s="95" t="s">
        <v>566</v>
      </c>
      <c r="B5" s="95"/>
      <c r="C5" s="96">
        <v>179062206</v>
      </c>
    </row>
    <row r="6" spans="1:3" x14ac:dyDescent="0.2">
      <c r="A6" s="97"/>
      <c r="B6" s="98"/>
      <c r="C6" s="99"/>
    </row>
    <row r="7" spans="1:3" x14ac:dyDescent="0.2">
      <c r="A7" s="108" t="s">
        <v>567</v>
      </c>
      <c r="B7" s="108"/>
      <c r="C7" s="100">
        <f>SUM(C8:C13)</f>
        <v>2031786</v>
      </c>
    </row>
    <row r="8" spans="1:3" x14ac:dyDescent="0.2">
      <c r="A8" s="116" t="s">
        <v>568</v>
      </c>
      <c r="B8" s="115" t="s">
        <v>375</v>
      </c>
      <c r="C8" s="101">
        <v>0</v>
      </c>
    </row>
    <row r="9" spans="1:3" x14ac:dyDescent="0.2">
      <c r="A9" s="102" t="s">
        <v>569</v>
      </c>
      <c r="B9" s="103" t="s">
        <v>578</v>
      </c>
      <c r="C9" s="101">
        <v>0</v>
      </c>
    </row>
    <row r="10" spans="1:3" x14ac:dyDescent="0.2">
      <c r="A10" s="102" t="s">
        <v>570</v>
      </c>
      <c r="B10" s="103" t="s">
        <v>383</v>
      </c>
      <c r="C10" s="101">
        <v>0</v>
      </c>
    </row>
    <row r="11" spans="1:3" x14ac:dyDescent="0.2">
      <c r="A11" s="102" t="s">
        <v>571</v>
      </c>
      <c r="B11" s="103" t="s">
        <v>384</v>
      </c>
      <c r="C11" s="101">
        <v>0</v>
      </c>
    </row>
    <row r="12" spans="1:3" x14ac:dyDescent="0.2">
      <c r="A12" s="102" t="s">
        <v>572</v>
      </c>
      <c r="B12" s="103" t="s">
        <v>385</v>
      </c>
      <c r="C12" s="101">
        <v>0</v>
      </c>
    </row>
    <row r="13" spans="1:3" x14ac:dyDescent="0.2">
      <c r="A13" s="104" t="s">
        <v>573</v>
      </c>
      <c r="B13" s="105" t="s">
        <v>574</v>
      </c>
      <c r="C13" s="101">
        <v>2031786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12749703</v>
      </c>
    </row>
    <row r="16" spans="1:3" x14ac:dyDescent="0.2">
      <c r="A16" s="109">
        <v>3.1</v>
      </c>
      <c r="B16" s="103" t="s">
        <v>577</v>
      </c>
      <c r="C16" s="101">
        <v>0</v>
      </c>
    </row>
    <row r="17" spans="1:3" x14ac:dyDescent="0.2">
      <c r="A17" s="110">
        <v>3.2</v>
      </c>
      <c r="B17" s="103" t="s">
        <v>575</v>
      </c>
      <c r="C17" s="101">
        <v>0</v>
      </c>
    </row>
    <row r="18" spans="1:3" x14ac:dyDescent="0.2">
      <c r="A18" s="110">
        <v>3.3</v>
      </c>
      <c r="B18" s="105" t="s">
        <v>576</v>
      </c>
      <c r="C18" s="111">
        <v>12749703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168344289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6640625" style="79" customWidth="1"/>
    <col min="2" max="2" width="62.109375" style="79" customWidth="1"/>
    <col min="3" max="3" width="17.6640625" style="79" customWidth="1"/>
    <col min="4" max="16384" width="11.44140625" style="79"/>
  </cols>
  <sheetData>
    <row r="1" spans="1:3" s="81" customFormat="1" ht="18.899999999999999" customHeight="1" x14ac:dyDescent="0.3">
      <c r="A1" s="162" t="s">
        <v>646</v>
      </c>
      <c r="B1" s="163"/>
      <c r="C1" s="164"/>
    </row>
    <row r="2" spans="1:3" s="81" customFormat="1" ht="18.899999999999999" customHeight="1" x14ac:dyDescent="0.3">
      <c r="A2" s="165" t="s">
        <v>531</v>
      </c>
      <c r="B2" s="166"/>
      <c r="C2" s="167"/>
    </row>
    <row r="3" spans="1:3" s="81" customFormat="1" ht="18.899999999999999" customHeight="1" x14ac:dyDescent="0.3">
      <c r="A3" s="165" t="s">
        <v>679</v>
      </c>
      <c r="B3" s="166"/>
      <c r="C3" s="167"/>
    </row>
    <row r="4" spans="1:3" x14ac:dyDescent="0.2">
      <c r="A4" s="159" t="s">
        <v>526</v>
      </c>
      <c r="B4" s="160"/>
      <c r="C4" s="161"/>
    </row>
    <row r="5" spans="1:3" x14ac:dyDescent="0.2">
      <c r="A5" s="125" t="s">
        <v>579</v>
      </c>
      <c r="B5" s="95"/>
      <c r="C5" s="118">
        <v>171989466</v>
      </c>
    </row>
    <row r="6" spans="1:3" x14ac:dyDescent="0.2">
      <c r="A6" s="119"/>
      <c r="B6" s="98"/>
      <c r="C6" s="120"/>
    </row>
    <row r="7" spans="1:3" x14ac:dyDescent="0.2">
      <c r="A7" s="108" t="s">
        <v>580</v>
      </c>
      <c r="B7" s="121"/>
      <c r="C7" s="100">
        <f>SUM(C8:C28)</f>
        <v>118434963</v>
      </c>
    </row>
    <row r="8" spans="1:3" x14ac:dyDescent="0.2">
      <c r="A8" s="126">
        <v>2.1</v>
      </c>
      <c r="B8" s="127" t="s">
        <v>403</v>
      </c>
      <c r="C8" s="128">
        <v>0</v>
      </c>
    </row>
    <row r="9" spans="1:3" x14ac:dyDescent="0.2">
      <c r="A9" s="126">
        <v>2.2000000000000002</v>
      </c>
      <c r="B9" s="127" t="s">
        <v>400</v>
      </c>
      <c r="C9" s="128">
        <v>0</v>
      </c>
    </row>
    <row r="10" spans="1:3" x14ac:dyDescent="0.2">
      <c r="A10" s="135">
        <v>2.2999999999999998</v>
      </c>
      <c r="B10" s="117" t="s">
        <v>269</v>
      </c>
      <c r="C10" s="128">
        <v>388845</v>
      </c>
    </row>
    <row r="11" spans="1:3" x14ac:dyDescent="0.2">
      <c r="A11" s="135">
        <v>2.4</v>
      </c>
      <c r="B11" s="117" t="s">
        <v>270</v>
      </c>
      <c r="C11" s="128">
        <v>28052</v>
      </c>
    </row>
    <row r="12" spans="1:3" x14ac:dyDescent="0.2">
      <c r="A12" s="135">
        <v>2.5</v>
      </c>
      <c r="B12" s="117" t="s">
        <v>271</v>
      </c>
      <c r="C12" s="128">
        <v>0</v>
      </c>
    </row>
    <row r="13" spans="1:3" x14ac:dyDescent="0.2">
      <c r="A13" s="135">
        <v>2.6</v>
      </c>
      <c r="B13" s="117" t="s">
        <v>272</v>
      </c>
      <c r="C13" s="128">
        <v>975705</v>
      </c>
    </row>
    <row r="14" spans="1:3" x14ac:dyDescent="0.2">
      <c r="A14" s="135">
        <v>2.7</v>
      </c>
      <c r="B14" s="117" t="s">
        <v>273</v>
      </c>
      <c r="C14" s="128">
        <v>0</v>
      </c>
    </row>
    <row r="15" spans="1:3" x14ac:dyDescent="0.2">
      <c r="A15" s="135">
        <v>2.8</v>
      </c>
      <c r="B15" s="117" t="s">
        <v>274</v>
      </c>
      <c r="C15" s="128">
        <v>42882</v>
      </c>
    </row>
    <row r="16" spans="1:3" x14ac:dyDescent="0.2">
      <c r="A16" s="135">
        <v>2.9</v>
      </c>
      <c r="B16" s="117" t="s">
        <v>276</v>
      </c>
      <c r="C16" s="128">
        <v>0</v>
      </c>
    </row>
    <row r="17" spans="1:3" x14ac:dyDescent="0.2">
      <c r="A17" s="135" t="s">
        <v>581</v>
      </c>
      <c r="B17" s="117" t="s">
        <v>582</v>
      </c>
      <c r="C17" s="128">
        <v>106149918</v>
      </c>
    </row>
    <row r="18" spans="1:3" x14ac:dyDescent="0.2">
      <c r="A18" s="135" t="s">
        <v>611</v>
      </c>
      <c r="B18" s="117" t="s">
        <v>278</v>
      </c>
      <c r="C18" s="128">
        <v>222408</v>
      </c>
    </row>
    <row r="19" spans="1:3" x14ac:dyDescent="0.2">
      <c r="A19" s="135" t="s">
        <v>612</v>
      </c>
      <c r="B19" s="117" t="s">
        <v>583</v>
      </c>
      <c r="C19" s="128">
        <v>0</v>
      </c>
    </row>
    <row r="20" spans="1:3" x14ac:dyDescent="0.2">
      <c r="A20" s="135" t="s">
        <v>613</v>
      </c>
      <c r="B20" s="117" t="s">
        <v>584</v>
      </c>
      <c r="C20" s="128">
        <v>10627153</v>
      </c>
    </row>
    <row r="21" spans="1:3" x14ac:dyDescent="0.2">
      <c r="A21" s="135" t="s">
        <v>614</v>
      </c>
      <c r="B21" s="117" t="s">
        <v>585</v>
      </c>
      <c r="C21" s="128">
        <v>0</v>
      </c>
    </row>
    <row r="22" spans="1:3" x14ac:dyDescent="0.2">
      <c r="A22" s="135" t="s">
        <v>586</v>
      </c>
      <c r="B22" s="117" t="s">
        <v>587</v>
      </c>
      <c r="C22" s="128">
        <v>0</v>
      </c>
    </row>
    <row r="23" spans="1:3" x14ac:dyDescent="0.2">
      <c r="A23" s="135" t="s">
        <v>588</v>
      </c>
      <c r="B23" s="117" t="s">
        <v>589</v>
      </c>
      <c r="C23" s="128">
        <v>0</v>
      </c>
    </row>
    <row r="24" spans="1:3" x14ac:dyDescent="0.2">
      <c r="A24" s="135" t="s">
        <v>590</v>
      </c>
      <c r="B24" s="117" t="s">
        <v>591</v>
      </c>
      <c r="C24" s="128">
        <v>0</v>
      </c>
    </row>
    <row r="25" spans="1:3" x14ac:dyDescent="0.2">
      <c r="A25" s="135" t="s">
        <v>592</v>
      </c>
      <c r="B25" s="117" t="s">
        <v>593</v>
      </c>
      <c r="C25" s="128">
        <v>0</v>
      </c>
    </row>
    <row r="26" spans="1:3" x14ac:dyDescent="0.2">
      <c r="A26" s="135" t="s">
        <v>594</v>
      </c>
      <c r="B26" s="117" t="s">
        <v>595</v>
      </c>
      <c r="C26" s="128">
        <v>0</v>
      </c>
    </row>
    <row r="27" spans="1:3" x14ac:dyDescent="0.2">
      <c r="A27" s="135" t="s">
        <v>596</v>
      </c>
      <c r="B27" s="117" t="s">
        <v>597</v>
      </c>
      <c r="C27" s="128">
        <v>0</v>
      </c>
    </row>
    <row r="28" spans="1:3" x14ac:dyDescent="0.2">
      <c r="A28" s="135" t="s">
        <v>598</v>
      </c>
      <c r="B28" s="127" t="s">
        <v>599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600</v>
      </c>
      <c r="B30" s="132"/>
      <c r="C30" s="133">
        <f>SUM(C31:C37)</f>
        <v>5830151</v>
      </c>
    </row>
    <row r="31" spans="1:3" x14ac:dyDescent="0.2">
      <c r="A31" s="135" t="s">
        <v>601</v>
      </c>
      <c r="B31" s="117" t="s">
        <v>472</v>
      </c>
      <c r="C31" s="128">
        <v>3392209</v>
      </c>
    </row>
    <row r="32" spans="1:3" x14ac:dyDescent="0.2">
      <c r="A32" s="135" t="s">
        <v>602</v>
      </c>
      <c r="B32" s="117" t="s">
        <v>113</v>
      </c>
      <c r="C32" s="128">
        <v>0</v>
      </c>
    </row>
    <row r="33" spans="1:3" x14ac:dyDescent="0.2">
      <c r="A33" s="135" t="s">
        <v>603</v>
      </c>
      <c r="B33" s="117" t="s">
        <v>482</v>
      </c>
      <c r="C33" s="128">
        <v>1807904</v>
      </c>
    </row>
    <row r="34" spans="1:3" x14ac:dyDescent="0.2">
      <c r="A34" s="135" t="s">
        <v>604</v>
      </c>
      <c r="B34" s="117" t="s">
        <v>605</v>
      </c>
      <c r="C34" s="128">
        <v>0</v>
      </c>
    </row>
    <row r="35" spans="1:3" x14ac:dyDescent="0.2">
      <c r="A35" s="135" t="s">
        <v>606</v>
      </c>
      <c r="B35" s="117" t="s">
        <v>607</v>
      </c>
      <c r="C35" s="128">
        <v>0</v>
      </c>
    </row>
    <row r="36" spans="1:3" x14ac:dyDescent="0.2">
      <c r="A36" s="135" t="s">
        <v>608</v>
      </c>
      <c r="B36" s="117" t="s">
        <v>490</v>
      </c>
      <c r="C36" s="128">
        <v>630038</v>
      </c>
    </row>
    <row r="37" spans="1:3" x14ac:dyDescent="0.2">
      <c r="A37" s="135" t="s">
        <v>609</v>
      </c>
      <c r="B37" s="127" t="s">
        <v>610</v>
      </c>
      <c r="C37" s="134">
        <v>0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59384654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09375" defaultRowHeight="10.199999999999999" x14ac:dyDescent="0.2"/>
  <cols>
    <col min="1" max="1" width="10" style="70" customWidth="1"/>
    <col min="2" max="2" width="68.5546875" style="70" bestFit="1" customWidth="1"/>
    <col min="3" max="3" width="17.44140625" style="70" bestFit="1" customWidth="1"/>
    <col min="4" max="5" width="23.6640625" style="70" bestFit="1" customWidth="1"/>
    <col min="6" max="6" width="19.33203125" style="70" customWidth="1"/>
    <col min="7" max="7" width="20.5546875" style="70" customWidth="1"/>
    <col min="8" max="10" width="20.33203125" style="70" customWidth="1"/>
    <col min="11" max="16384" width="9.109375" style="70"/>
  </cols>
  <sheetData>
    <row r="1" spans="1:10" ht="18.899999999999999" customHeight="1" x14ac:dyDescent="0.2">
      <c r="A1" s="152" t="str">
        <f>'Notas a los Edos Financieros'!A1</f>
        <v>Instituto Municipal de Vivienda de León, Guanajuato (IMUVI)</v>
      </c>
      <c r="B1" s="168"/>
      <c r="C1" s="168"/>
      <c r="D1" s="168"/>
      <c r="E1" s="168"/>
      <c r="F1" s="168"/>
      <c r="G1" s="68" t="s">
        <v>222</v>
      </c>
      <c r="H1" s="69">
        <f>'Notas a los Edos Financieros'!E1</f>
        <v>2019</v>
      </c>
    </row>
    <row r="2" spans="1:10" ht="18.899999999999999" customHeight="1" x14ac:dyDescent="0.2">
      <c r="A2" s="152" t="s">
        <v>532</v>
      </c>
      <c r="B2" s="168"/>
      <c r="C2" s="168"/>
      <c r="D2" s="168"/>
      <c r="E2" s="168"/>
      <c r="F2" s="168"/>
      <c r="G2" s="68" t="s">
        <v>224</v>
      </c>
      <c r="H2" s="69" t="str">
        <f>'Notas a los Edos Financieros'!E2</f>
        <v>Trimestral</v>
      </c>
    </row>
    <row r="3" spans="1:10" ht="18.899999999999999" customHeight="1" x14ac:dyDescent="0.2">
      <c r="A3" s="169" t="str">
        <f>'Notas a los Edos Financieros'!A3</f>
        <v>Correspondiente del 1 de enero al 31 de dictiembre de 2019</v>
      </c>
      <c r="B3" s="170"/>
      <c r="C3" s="170"/>
      <c r="D3" s="170"/>
      <c r="E3" s="170"/>
      <c r="F3" s="170"/>
      <c r="G3" s="68" t="s">
        <v>226</v>
      </c>
      <c r="H3" s="69">
        <f>'Notas a los Edos Financieros'!E3</f>
        <v>4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111082820</v>
      </c>
      <c r="E36" s="75">
        <v>0</v>
      </c>
      <c r="F36" s="75">
        <f>+C36+D36-E36</f>
        <v>111082820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179062206.13</v>
      </c>
      <c r="E37" s="75">
        <v>286677820</v>
      </c>
      <c r="F37" s="75">
        <f t="shared" ref="F37:F40" si="0">+C37+D37-E37</f>
        <v>-107615613.87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175595000</v>
      </c>
      <c r="E38" s="75">
        <v>0</v>
      </c>
      <c r="F38" s="75">
        <f t="shared" si="0"/>
        <v>175595000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179062206.13</v>
      </c>
      <c r="E39" s="75">
        <v>179062206.13</v>
      </c>
      <c r="F39" s="75">
        <f t="shared" si="0"/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179062206.13</v>
      </c>
      <c r="F40" s="75">
        <f t="shared" si="0"/>
        <v>-179062206.13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111082820</v>
      </c>
      <c r="F41" s="75">
        <f t="shared" ref="F41:F47" si="1">+C41+D41-E41</f>
        <v>-111082820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286677820</v>
      </c>
      <c r="E42" s="75">
        <v>214889539.52000001</v>
      </c>
      <c r="F42" s="75">
        <f t="shared" si="1"/>
        <v>71788280.479999989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904988</v>
      </c>
      <c r="E43" s="75">
        <v>176499988</v>
      </c>
      <c r="F43" s="75">
        <f t="shared" si="1"/>
        <v>-175595000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214889539.52000001</v>
      </c>
      <c r="E44" s="75">
        <v>171989466.49000001</v>
      </c>
      <c r="F44" s="75">
        <f t="shared" si="1"/>
        <v>42900073.030000001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171989466.49000001</v>
      </c>
      <c r="E45" s="75">
        <v>170096724.84999999</v>
      </c>
      <c r="F45" s="75">
        <f t="shared" si="1"/>
        <v>1892741.6400000155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170096724.84999999</v>
      </c>
      <c r="E46" s="75">
        <v>170096724.84999999</v>
      </c>
      <c r="F46" s="75">
        <f t="shared" si="1"/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170096724.84999999</v>
      </c>
      <c r="E47" s="75">
        <v>0</v>
      </c>
      <c r="F47" s="75">
        <f t="shared" si="1"/>
        <v>170096724.84999999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.39370078740157483" bottom="0.39370078740157483" header="0.31496062992125984" footer="0.31496062992125984"/>
  <pageSetup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" customHeight="1" x14ac:dyDescent="0.2">
      <c r="A5" s="171" t="s">
        <v>37</v>
      </c>
      <c r="B5" s="171"/>
      <c r="C5" s="171"/>
      <c r="D5" s="171"/>
      <c r="E5" s="171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3.2" x14ac:dyDescent="0.25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72" t="s">
        <v>39</v>
      </c>
      <c r="C10" s="172"/>
      <c r="D10" s="172"/>
      <c r="E10" s="172"/>
    </row>
    <row r="11" spans="1:8" s="7" customFormat="1" ht="12.9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72" t="s">
        <v>41</v>
      </c>
      <c r="C12" s="172"/>
      <c r="D12" s="172"/>
      <c r="E12" s="172"/>
    </row>
    <row r="13" spans="1:8" s="7" customFormat="1" ht="26.1" customHeight="1" x14ac:dyDescent="0.2">
      <c r="A13" s="142" t="s">
        <v>644</v>
      </c>
      <c r="B13" s="172" t="s">
        <v>42</v>
      </c>
      <c r="C13" s="172"/>
      <c r="D13" s="172"/>
      <c r="E13" s="172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" customHeight="1" x14ac:dyDescent="0.2">
      <c r="A16" s="142" t="s">
        <v>640</v>
      </c>
    </row>
    <row r="17" spans="1:8" s="7" customFormat="1" ht="12.9" customHeight="1" x14ac:dyDescent="0.2">
      <c r="A17" s="23"/>
    </row>
    <row r="18" spans="1:8" s="7" customFormat="1" ht="12.9" customHeight="1" x14ac:dyDescent="0.2">
      <c r="A18" s="83" t="s">
        <v>130</v>
      </c>
    </row>
    <row r="19" spans="1:8" s="7" customFormat="1" ht="12.9" customHeight="1" x14ac:dyDescent="0.2">
      <c r="A19" s="143" t="s">
        <v>638</v>
      </c>
    </row>
    <row r="20" spans="1:8" s="7" customFormat="1" ht="12.9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5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3" t="s">
        <v>45</v>
      </c>
      <c r="C31" s="173"/>
      <c r="D31" s="173"/>
      <c r="E31" s="173"/>
    </row>
    <row r="32" spans="1:8" s="7" customFormat="1" ht="20.399999999999999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5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sqref="A1:F1"/>
    </sheetView>
  </sheetViews>
  <sheetFormatPr baseColWidth="10" defaultColWidth="9.109375" defaultRowHeight="10.199999999999999" x14ac:dyDescent="0.2"/>
  <cols>
    <col min="1" max="1" width="10" style="61" customWidth="1"/>
    <col min="2" max="2" width="64.5546875" style="61" bestFit="1" customWidth="1"/>
    <col min="3" max="3" width="16.44140625" style="61" bestFit="1" customWidth="1"/>
    <col min="4" max="4" width="19.109375" style="61" customWidth="1"/>
    <col min="5" max="5" width="28" style="61" customWidth="1"/>
    <col min="6" max="6" width="22.6640625" style="61" customWidth="1"/>
    <col min="7" max="8" width="16.6640625" style="61" customWidth="1"/>
    <col min="9" max="9" width="27.109375" style="61" customWidth="1"/>
    <col min="10" max="16384" width="9.109375" style="61"/>
  </cols>
  <sheetData>
    <row r="1" spans="1:8" s="57" customFormat="1" ht="18.899999999999999" customHeight="1" x14ac:dyDescent="0.3">
      <c r="A1" s="150" t="str">
        <f>'Notas a los Edos Financieros'!A1</f>
        <v>Instituto Municipal de Vivienda de León, Guanajuato (IMUVI)</v>
      </c>
      <c r="B1" s="151"/>
      <c r="C1" s="151"/>
      <c r="D1" s="151"/>
      <c r="E1" s="151"/>
      <c r="F1" s="151"/>
      <c r="G1" s="55" t="s">
        <v>222</v>
      </c>
      <c r="H1" s="66">
        <f>'Notas a los Edos Financieros'!E1</f>
        <v>2019</v>
      </c>
    </row>
    <row r="2" spans="1:8" s="57" customFormat="1" ht="18.899999999999999" customHeight="1" x14ac:dyDescent="0.3">
      <c r="A2" s="150" t="s">
        <v>223</v>
      </c>
      <c r="B2" s="151"/>
      <c r="C2" s="151"/>
      <c r="D2" s="151"/>
      <c r="E2" s="151"/>
      <c r="F2" s="151"/>
      <c r="G2" s="55" t="s">
        <v>224</v>
      </c>
      <c r="H2" s="66" t="str">
        <f>'Notas a los Edos Financieros'!E2</f>
        <v>Trimestral</v>
      </c>
    </row>
    <row r="3" spans="1:8" s="57" customFormat="1" ht="18.899999999999999" customHeight="1" x14ac:dyDescent="0.3">
      <c r="A3" s="150" t="str">
        <f>'Notas a los Edos Financieros'!A3</f>
        <v>Correspondiente del 1 de enero al 31 de dictiembre de 2019</v>
      </c>
      <c r="B3" s="151"/>
      <c r="C3" s="151"/>
      <c r="D3" s="151"/>
      <c r="E3" s="151"/>
      <c r="F3" s="151"/>
      <c r="G3" s="55" t="s">
        <v>226</v>
      </c>
      <c r="H3" s="66">
        <f>'Notas a los Edos Financieros'!E3</f>
        <v>4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48953482.789999999</v>
      </c>
      <c r="D15" s="65">
        <v>41921977.560000002</v>
      </c>
      <c r="E15" s="65">
        <v>0</v>
      </c>
      <c r="F15" s="65">
        <v>0</v>
      </c>
      <c r="G15" s="65">
        <v>0</v>
      </c>
      <c r="H15" s="61" t="s">
        <v>647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366651.95</v>
      </c>
      <c r="D20" s="65">
        <v>6469.37</v>
      </c>
      <c r="E20" s="65">
        <v>5497.76</v>
      </c>
      <c r="F20" s="65">
        <v>354684.82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18859447.23</v>
      </c>
      <c r="D25" s="65">
        <v>201945.2</v>
      </c>
      <c r="E25" s="65">
        <v>0</v>
      </c>
      <c r="F25" s="65">
        <v>0</v>
      </c>
      <c r="G25" s="65">
        <v>18657502.029999997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f>SUM(C31:C35)</f>
        <v>188233393.38999999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16529423.66</v>
      </c>
      <c r="D32" s="61" t="s">
        <v>648</v>
      </c>
      <c r="E32" s="61" t="s">
        <v>649</v>
      </c>
      <c r="F32" s="61" t="s">
        <v>650</v>
      </c>
      <c r="G32" s="61" t="s">
        <v>651</v>
      </c>
    </row>
    <row r="33" spans="1:8" x14ac:dyDescent="0.2">
      <c r="A33" s="63">
        <v>1143</v>
      </c>
      <c r="B33" s="61" t="s">
        <v>250</v>
      </c>
      <c r="C33" s="65">
        <v>12387662.720000001</v>
      </c>
      <c r="D33" s="61" t="s">
        <v>652</v>
      </c>
      <c r="E33" s="61" t="s">
        <v>651</v>
      </c>
      <c r="F33" s="61" t="s">
        <v>651</v>
      </c>
      <c r="G33" s="61" t="s">
        <v>651</v>
      </c>
    </row>
    <row r="34" spans="1:8" x14ac:dyDescent="0.2">
      <c r="A34" s="63">
        <v>1144</v>
      </c>
      <c r="B34" s="61" t="s">
        <v>251</v>
      </c>
      <c r="C34" s="65">
        <v>159316307.00999999</v>
      </c>
      <c r="D34" s="61" t="s">
        <v>653</v>
      </c>
      <c r="E34" s="61" t="s">
        <v>651</v>
      </c>
      <c r="F34" s="61" t="s">
        <v>651</v>
      </c>
      <c r="G34" s="61" t="s">
        <v>651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f>+C40</f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65">
        <f>SUM(C53:C59)</f>
        <v>49214669.730000004</v>
      </c>
      <c r="D52" s="65">
        <f t="shared" ref="D52:E52" si="0">SUM(D53:D59)</f>
        <v>2113738.87</v>
      </c>
      <c r="E52" s="65">
        <f t="shared" si="0"/>
        <v>-12075876.33</v>
      </c>
    </row>
    <row r="53" spans="1:9" x14ac:dyDescent="0.2">
      <c r="A53" s="63">
        <v>1231</v>
      </c>
      <c r="B53" s="61" t="s">
        <v>261</v>
      </c>
      <c r="C53" s="65">
        <v>3061714.35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65">
        <v>42394864.859999999</v>
      </c>
      <c r="D55" s="65">
        <v>2113738.87</v>
      </c>
      <c r="E55" s="65">
        <v>-12075876.33</v>
      </c>
      <c r="F55" s="61" t="s">
        <v>654</v>
      </c>
      <c r="G55" s="61">
        <v>0.05</v>
      </c>
      <c r="H55" s="61" t="s">
        <v>655</v>
      </c>
      <c r="I55" s="61" t="s">
        <v>656</v>
      </c>
    </row>
    <row r="56" spans="1:9" x14ac:dyDescent="0.2">
      <c r="A56" s="63">
        <v>1234</v>
      </c>
      <c r="B56" s="61" t="s">
        <v>264</v>
      </c>
      <c r="C56" s="65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65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65">
        <v>3758090.52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65">
        <f>SUM(C61:C68)</f>
        <v>15725282.639999999</v>
      </c>
      <c r="D60" s="65">
        <f t="shared" ref="D60:E60" si="1">SUM(D61:D68)</f>
        <v>1079366.81</v>
      </c>
      <c r="E60" s="65">
        <f t="shared" si="1"/>
        <v>-11223949.609999999</v>
      </c>
    </row>
    <row r="61" spans="1:9" x14ac:dyDescent="0.2">
      <c r="A61" s="63">
        <v>1241</v>
      </c>
      <c r="B61" s="61" t="s">
        <v>269</v>
      </c>
      <c r="C61" s="65">
        <v>5692276.2599999998</v>
      </c>
      <c r="D61" s="65">
        <v>346826.37</v>
      </c>
      <c r="E61" s="65">
        <v>-4318827.75</v>
      </c>
      <c r="F61" s="61" t="s">
        <v>654</v>
      </c>
      <c r="G61" s="61">
        <v>0.1</v>
      </c>
      <c r="H61" s="61" t="s">
        <v>655</v>
      </c>
      <c r="I61" s="61" t="s">
        <v>656</v>
      </c>
    </row>
    <row r="62" spans="1:9" x14ac:dyDescent="0.2">
      <c r="A62" s="63">
        <v>1242</v>
      </c>
      <c r="B62" s="61" t="s">
        <v>270</v>
      </c>
      <c r="C62" s="65">
        <v>28052</v>
      </c>
      <c r="D62" s="65">
        <v>0</v>
      </c>
      <c r="E62" s="65">
        <v>0</v>
      </c>
    </row>
    <row r="63" spans="1:9" x14ac:dyDescent="0.2">
      <c r="A63" s="63">
        <v>1243</v>
      </c>
      <c r="B63" s="61" t="s">
        <v>271</v>
      </c>
      <c r="C63" s="65">
        <v>0</v>
      </c>
      <c r="D63" s="65">
        <v>0</v>
      </c>
      <c r="E63" s="65">
        <v>0</v>
      </c>
    </row>
    <row r="64" spans="1:9" x14ac:dyDescent="0.2">
      <c r="A64" s="63">
        <v>1244</v>
      </c>
      <c r="B64" s="61" t="s">
        <v>272</v>
      </c>
      <c r="C64" s="65">
        <v>9536283.0999999996</v>
      </c>
      <c r="D64" s="65">
        <v>678770.16</v>
      </c>
      <c r="E64" s="65">
        <v>-6629296.2400000002</v>
      </c>
      <c r="F64" s="61" t="s">
        <v>654</v>
      </c>
      <c r="G64" s="61">
        <v>0.3</v>
      </c>
      <c r="H64" s="61" t="s">
        <v>655</v>
      </c>
      <c r="I64" s="61" t="s">
        <v>656</v>
      </c>
    </row>
    <row r="65" spans="1:9" x14ac:dyDescent="0.2">
      <c r="A65" s="63">
        <v>1245</v>
      </c>
      <c r="B65" s="61" t="s">
        <v>273</v>
      </c>
      <c r="C65" s="65">
        <v>0</v>
      </c>
      <c r="D65" s="65">
        <v>0</v>
      </c>
      <c r="E65" s="65">
        <v>0</v>
      </c>
    </row>
    <row r="66" spans="1:9" x14ac:dyDescent="0.2">
      <c r="A66" s="63">
        <v>1246</v>
      </c>
      <c r="B66" s="61" t="s">
        <v>274</v>
      </c>
      <c r="C66" s="65">
        <v>468671.28</v>
      </c>
      <c r="D66" s="65">
        <v>53770.28</v>
      </c>
      <c r="E66" s="65">
        <v>-275825.62</v>
      </c>
      <c r="F66" s="61" t="s">
        <v>654</v>
      </c>
      <c r="G66" s="61">
        <v>0.1</v>
      </c>
      <c r="H66" s="61" t="s">
        <v>655</v>
      </c>
      <c r="I66" s="61" t="s">
        <v>656</v>
      </c>
    </row>
    <row r="67" spans="1:9" x14ac:dyDescent="0.2">
      <c r="A67" s="63">
        <v>1247</v>
      </c>
      <c r="B67" s="61" t="s">
        <v>275</v>
      </c>
      <c r="C67" s="65">
        <v>0</v>
      </c>
      <c r="D67" s="65">
        <v>0</v>
      </c>
      <c r="E67" s="65">
        <v>0</v>
      </c>
    </row>
    <row r="68" spans="1:9" x14ac:dyDescent="0.2">
      <c r="A68" s="63">
        <v>1248</v>
      </c>
      <c r="B68" s="61" t="s">
        <v>276</v>
      </c>
      <c r="C68" s="65">
        <v>0</v>
      </c>
      <c r="D68" s="65">
        <v>0</v>
      </c>
      <c r="E68" s="65">
        <v>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f>SUM(C73:C77)</f>
        <v>1301618.32</v>
      </c>
      <c r="D72" s="65">
        <f t="shared" ref="D72:E72" si="2">SUM(D73:D77)</f>
        <v>199103.61</v>
      </c>
      <c r="E72" s="65">
        <f t="shared" si="2"/>
        <v>-1183760.43</v>
      </c>
    </row>
    <row r="73" spans="1:9" x14ac:dyDescent="0.2">
      <c r="A73" s="63">
        <v>1251</v>
      </c>
      <c r="B73" s="61" t="s">
        <v>279</v>
      </c>
      <c r="C73" s="65">
        <v>46866.8</v>
      </c>
      <c r="D73" s="65">
        <v>0</v>
      </c>
      <c r="E73" s="65">
        <v>-46866.8</v>
      </c>
      <c r="F73" s="61" t="s">
        <v>651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282</v>
      </c>
      <c r="C76" s="65">
        <v>1254751.52</v>
      </c>
      <c r="D76" s="65">
        <v>199103.61</v>
      </c>
      <c r="E76" s="65">
        <v>-1136893.6299999999</v>
      </c>
      <c r="F76" s="61" t="s">
        <v>657</v>
      </c>
      <c r="G76" s="61" t="s">
        <v>651</v>
      </c>
      <c r="H76" s="61" t="s">
        <v>651</v>
      </c>
      <c r="I76" s="61" t="s">
        <v>658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f>SUM(C79:C84)</f>
        <v>0</v>
      </c>
      <c r="D78" s="65">
        <f t="shared" ref="D78:E78" si="3">SUM(D79:D84)</f>
        <v>0</v>
      </c>
      <c r="E78" s="65">
        <f t="shared" si="3"/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f>SUM(C89:C90)</f>
        <v>-1650088.71</v>
      </c>
    </row>
    <row r="89" spans="1:8" ht="71.400000000000006" x14ac:dyDescent="0.2">
      <c r="A89" s="63">
        <v>1161</v>
      </c>
      <c r="B89" s="61" t="s">
        <v>293</v>
      </c>
      <c r="C89" s="65">
        <v>-1650088.71</v>
      </c>
      <c r="D89" s="144" t="s">
        <v>659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f>SUM(C95:C97)</f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65">
        <f>SUM(C102:C110)</f>
        <v>4435399.38</v>
      </c>
      <c r="D101" s="65">
        <f t="shared" ref="D101:G101" si="4">SUM(D102:D110)</f>
        <v>3083956.2299999995</v>
      </c>
      <c r="E101" s="65">
        <f t="shared" si="4"/>
        <v>187386.08</v>
      </c>
      <c r="F101" s="65">
        <f t="shared" si="4"/>
        <v>0</v>
      </c>
      <c r="G101" s="65">
        <f t="shared" si="4"/>
        <v>1164057.0699999998</v>
      </c>
    </row>
    <row r="102" spans="1:8" x14ac:dyDescent="0.2">
      <c r="A102" s="63">
        <v>2111</v>
      </c>
      <c r="B102" s="61" t="s">
        <v>302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481338.08</v>
      </c>
      <c r="D103" s="65">
        <v>481338.08</v>
      </c>
      <c r="E103" s="65">
        <v>0</v>
      </c>
      <c r="F103" s="65">
        <v>0</v>
      </c>
      <c r="G103" s="65">
        <v>0</v>
      </c>
      <c r="H103" s="61" t="s">
        <v>661</v>
      </c>
    </row>
    <row r="104" spans="1:8" x14ac:dyDescent="0.2">
      <c r="A104" s="63">
        <v>2113</v>
      </c>
      <c r="B104" s="61" t="s">
        <v>304</v>
      </c>
      <c r="C104" s="65">
        <v>986785.53</v>
      </c>
      <c r="D104" s="65">
        <v>701466.03999999992</v>
      </c>
      <c r="E104" s="65">
        <v>0</v>
      </c>
      <c r="F104" s="65">
        <v>0</v>
      </c>
      <c r="G104" s="65">
        <v>285319.49</v>
      </c>
      <c r="H104" s="61" t="s">
        <v>661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1817464.27</v>
      </c>
      <c r="D108" s="65">
        <v>1817464.27</v>
      </c>
      <c r="E108" s="65">
        <v>0</v>
      </c>
      <c r="F108" s="65">
        <v>0</v>
      </c>
      <c r="G108" s="65">
        <v>0</v>
      </c>
      <c r="H108" s="61" t="s">
        <v>661</v>
      </c>
    </row>
    <row r="109" spans="1:8" x14ac:dyDescent="0.2">
      <c r="A109" s="63">
        <v>2118</v>
      </c>
      <c r="B109" s="61" t="s">
        <v>309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1149811.5</v>
      </c>
      <c r="D110" s="65">
        <v>83687.839999999997</v>
      </c>
      <c r="E110" s="65">
        <v>187386.08</v>
      </c>
      <c r="F110" s="65">
        <v>0</v>
      </c>
      <c r="G110" s="65">
        <v>878737.58</v>
      </c>
      <c r="H110" s="61" t="s">
        <v>661</v>
      </c>
    </row>
    <row r="111" spans="1:8" x14ac:dyDescent="0.2">
      <c r="A111" s="63">
        <v>2120</v>
      </c>
      <c r="B111" s="61" t="s">
        <v>311</v>
      </c>
      <c r="C111" s="65">
        <f>SUM(C112:C114)</f>
        <v>0</v>
      </c>
      <c r="D111" s="65">
        <f t="shared" ref="D111:G111" si="5">SUM(D112:D114)</f>
        <v>0</v>
      </c>
      <c r="E111" s="65">
        <f t="shared" si="5"/>
        <v>0</v>
      </c>
      <c r="F111" s="65">
        <f t="shared" si="5"/>
        <v>0</v>
      </c>
      <c r="G111" s="65">
        <f t="shared" si="5"/>
        <v>0</v>
      </c>
    </row>
    <row r="112" spans="1:8" x14ac:dyDescent="0.2">
      <c r="A112" s="63">
        <v>2121</v>
      </c>
      <c r="B112" s="61" t="s">
        <v>312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f>SUM(C119:C131)</f>
        <v>22761158.190000001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ht="61.2" x14ac:dyDescent="0.2">
      <c r="A120" s="63">
        <v>2162</v>
      </c>
      <c r="B120" s="61" t="s">
        <v>317</v>
      </c>
      <c r="C120" s="65">
        <v>22761158.190000001</v>
      </c>
      <c r="D120" s="61" t="s">
        <v>660</v>
      </c>
      <c r="E120" s="144" t="s">
        <v>676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f>SUM(C126:C131)</f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f>SUM(C138:C140)</f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.39370078740157483" bottom="0.3937007874015748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61" customWidth="1"/>
    <col min="2" max="2" width="72.88671875" style="61" bestFit="1" customWidth="1"/>
    <col min="3" max="3" width="15.6640625" style="61" customWidth="1"/>
    <col min="4" max="5" width="19.6640625" style="61" customWidth="1"/>
    <col min="6" max="16384" width="9.109375" style="61"/>
  </cols>
  <sheetData>
    <row r="1" spans="1:5" s="67" customFormat="1" ht="18.899999999999999" customHeight="1" x14ac:dyDescent="0.3">
      <c r="A1" s="148" t="str">
        <f>ESF!A1</f>
        <v>Instituto Municipal de Vivienda de León, Guanajuato (IMUVI)</v>
      </c>
      <c r="B1" s="148"/>
      <c r="C1" s="148"/>
      <c r="D1" s="55" t="s">
        <v>222</v>
      </c>
      <c r="E1" s="66">
        <f>'Notas a los Edos Financieros'!E1</f>
        <v>2019</v>
      </c>
    </row>
    <row r="2" spans="1:5" s="57" customFormat="1" ht="18.899999999999999" customHeight="1" x14ac:dyDescent="0.3">
      <c r="A2" s="148" t="s">
        <v>335</v>
      </c>
      <c r="B2" s="148"/>
      <c r="C2" s="148"/>
      <c r="D2" s="55" t="s">
        <v>224</v>
      </c>
      <c r="E2" s="66" t="str">
        <f>'Notas a los Edos Financieros'!E2</f>
        <v>Trimestral</v>
      </c>
    </row>
    <row r="3" spans="1:5" s="57" customFormat="1" ht="18.899999999999999" customHeight="1" x14ac:dyDescent="0.3">
      <c r="A3" s="148" t="str">
        <f>ESF!A3</f>
        <v>Correspondiente del 1 de enero al 31 de dictiembre de 2019</v>
      </c>
      <c r="B3" s="148"/>
      <c r="C3" s="148"/>
      <c r="D3" s="55" t="s">
        <v>226</v>
      </c>
      <c r="E3" s="66">
        <f>'Notas a los Edos Financieros'!E3</f>
        <v>4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f>+C9+C19+C25+C28+C34+C37+C46</f>
        <v>11768647.560000001</v>
      </c>
      <c r="D8" s="90"/>
      <c r="E8" s="88"/>
    </row>
    <row r="9" spans="1:5" x14ac:dyDescent="0.2">
      <c r="A9" s="89">
        <v>4110</v>
      </c>
      <c r="B9" s="90" t="s">
        <v>338</v>
      </c>
      <c r="C9" s="93">
        <f>SUM(C10:C18)</f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0.399999999999999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f>SUM(C20:C24)</f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f>SUM(C26:C27)</f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0.399999999999999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f>SUM(C29:C33)</f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0.399999999999999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f>SUM(C35:C36)</f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0.399999999999999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f>SUM(C38:C45)</f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0.399999999999999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f>SUM(C47:C54)</f>
        <v>11768647.560000001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0.399999999999999" x14ac:dyDescent="0.2">
      <c r="A49" s="89">
        <v>4173</v>
      </c>
      <c r="B49" s="91" t="s">
        <v>545</v>
      </c>
      <c r="C49" s="93">
        <v>11768647.560000001</v>
      </c>
      <c r="D49" s="90" t="s">
        <v>662</v>
      </c>
      <c r="E49" s="88"/>
    </row>
    <row r="50" spans="1:5" ht="20.399999999999999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0.399999999999999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0.399999999999999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0.399999999999999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0.399999999999999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0.6" x14ac:dyDescent="0.2">
      <c r="A58" s="89">
        <v>4200</v>
      </c>
      <c r="B58" s="91" t="s">
        <v>551</v>
      </c>
      <c r="C58" s="93">
        <f>+C59+C65</f>
        <v>133386551.40000001</v>
      </c>
      <c r="D58" s="90"/>
      <c r="E58" s="88"/>
    </row>
    <row r="59" spans="1:5" ht="20.399999999999999" x14ac:dyDescent="0.2">
      <c r="A59" s="89">
        <v>4210</v>
      </c>
      <c r="B59" s="91" t="s">
        <v>552</v>
      </c>
      <c r="C59" s="93">
        <f>SUM(C60:C64)</f>
        <v>70000000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70000000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f>SUM(C66:C69)</f>
        <v>63386551.399999999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63386551.399999999</v>
      </c>
      <c r="D67" s="90" t="s">
        <v>663</v>
      </c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f>+C74+C77+C83+C85+C87</f>
        <v>23189089.460000001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f>SUM(C75:C76)</f>
        <v>20512066.940000001</v>
      </c>
      <c r="D74" s="90"/>
      <c r="E74" s="90"/>
    </row>
    <row r="75" spans="1:5" ht="40.799999999999997" x14ac:dyDescent="0.2">
      <c r="A75" s="92">
        <v>4311</v>
      </c>
      <c r="B75" s="90" t="s">
        <v>556</v>
      </c>
      <c r="C75" s="93">
        <v>20512066.940000001</v>
      </c>
      <c r="D75" s="90" t="s">
        <v>665</v>
      </c>
      <c r="E75" s="91" t="s">
        <v>664</v>
      </c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f>SUM(C78:C82)</f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f>SUM(C84)</f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f>SUM(C86)</f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f>SUM(C88:C94)</f>
        <v>2677022.52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ht="20.399999999999999" x14ac:dyDescent="0.2">
      <c r="A94" s="92">
        <v>4399</v>
      </c>
      <c r="B94" s="90" t="s">
        <v>385</v>
      </c>
      <c r="C94" s="93">
        <v>2677022.52</v>
      </c>
      <c r="D94" s="90" t="s">
        <v>666</v>
      </c>
      <c r="E94" s="91" t="s">
        <v>667</v>
      </c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93">
        <f>+C99+C127+C160+C170+C185+C218</f>
        <v>59384654.280000001</v>
      </c>
      <c r="D98" s="94">
        <f>C98/C98</f>
        <v>1</v>
      </c>
      <c r="E98" s="90"/>
    </row>
    <row r="99" spans="1:5" x14ac:dyDescent="0.2">
      <c r="A99" s="92">
        <v>5100</v>
      </c>
      <c r="B99" s="90" t="s">
        <v>392</v>
      </c>
      <c r="C99" s="93">
        <f>+C100+C107+C117</f>
        <v>53489501.329999998</v>
      </c>
      <c r="D99" s="94">
        <f>C99/$C$99</f>
        <v>1</v>
      </c>
      <c r="E99" s="90"/>
    </row>
    <row r="100" spans="1:5" x14ac:dyDescent="0.2">
      <c r="A100" s="92">
        <v>5110</v>
      </c>
      <c r="B100" s="90" t="s">
        <v>393</v>
      </c>
      <c r="C100" s="93">
        <f>SUM(C101:C106)</f>
        <v>42510759.160000004</v>
      </c>
      <c r="D100" s="94">
        <f t="shared" ref="D100:D163" si="0">C100/$C$99</f>
        <v>0.79474958829271269</v>
      </c>
      <c r="E100" s="90"/>
    </row>
    <row r="101" spans="1:5" ht="30.6" x14ac:dyDescent="0.2">
      <c r="A101" s="92">
        <v>5111</v>
      </c>
      <c r="B101" s="90" t="s">
        <v>394</v>
      </c>
      <c r="C101" s="93">
        <v>23014844.59</v>
      </c>
      <c r="D101" s="94">
        <f t="shared" si="0"/>
        <v>0.43026844554058213</v>
      </c>
      <c r="E101" s="91" t="s">
        <v>668</v>
      </c>
    </row>
    <row r="102" spans="1:5" x14ac:dyDescent="0.2">
      <c r="A102" s="92">
        <v>5112</v>
      </c>
      <c r="B102" s="90" t="s">
        <v>395</v>
      </c>
      <c r="C102" s="93">
        <v>1033625.92</v>
      </c>
      <c r="D102" s="94">
        <f t="shared" si="0"/>
        <v>1.9323902715471436E-2</v>
      </c>
      <c r="E102" s="90"/>
    </row>
    <row r="103" spans="1:5" x14ac:dyDescent="0.2">
      <c r="A103" s="92">
        <v>5113</v>
      </c>
      <c r="B103" s="90" t="s">
        <v>396</v>
      </c>
      <c r="C103" s="93">
        <v>4307248.7300000004</v>
      </c>
      <c r="D103" s="94">
        <f t="shared" si="0"/>
        <v>8.0525124050544225E-2</v>
      </c>
      <c r="E103" s="90"/>
    </row>
    <row r="104" spans="1:5" ht="30.6" x14ac:dyDescent="0.2">
      <c r="A104" s="92">
        <v>5114</v>
      </c>
      <c r="B104" s="90" t="s">
        <v>397</v>
      </c>
      <c r="C104" s="93">
        <v>4801497.45</v>
      </c>
      <c r="D104" s="94">
        <f t="shared" si="0"/>
        <v>8.9765231131572421E-2</v>
      </c>
      <c r="E104" s="91" t="s">
        <v>677</v>
      </c>
    </row>
    <row r="105" spans="1:5" ht="40.799999999999997" x14ac:dyDescent="0.2">
      <c r="A105" s="92">
        <v>5115</v>
      </c>
      <c r="B105" s="90" t="s">
        <v>398</v>
      </c>
      <c r="C105" s="93">
        <v>9353542.4700000007</v>
      </c>
      <c r="D105" s="94">
        <f t="shared" si="0"/>
        <v>0.17486688485454238</v>
      </c>
      <c r="E105" s="91" t="s">
        <v>669</v>
      </c>
    </row>
    <row r="106" spans="1:5" x14ac:dyDescent="0.2">
      <c r="A106" s="92">
        <v>5116</v>
      </c>
      <c r="B106" s="90" t="s">
        <v>399</v>
      </c>
      <c r="C106" s="93">
        <v>0</v>
      </c>
      <c r="D106" s="94">
        <f t="shared" si="0"/>
        <v>0</v>
      </c>
      <c r="E106" s="90"/>
    </row>
    <row r="107" spans="1:5" x14ac:dyDescent="0.2">
      <c r="A107" s="92">
        <v>5120</v>
      </c>
      <c r="B107" s="90" t="s">
        <v>400</v>
      </c>
      <c r="C107" s="93">
        <f>SUM(C108:C116)</f>
        <v>1647758.8</v>
      </c>
      <c r="D107" s="94">
        <f t="shared" si="0"/>
        <v>3.080527503582917E-2</v>
      </c>
      <c r="E107" s="90"/>
    </row>
    <row r="108" spans="1:5" x14ac:dyDescent="0.2">
      <c r="A108" s="92">
        <v>5121</v>
      </c>
      <c r="B108" s="90" t="s">
        <v>401</v>
      </c>
      <c r="C108" s="93">
        <v>442986.64</v>
      </c>
      <c r="D108" s="94">
        <f t="shared" si="0"/>
        <v>8.2817492963156037E-3</v>
      </c>
      <c r="E108" s="90"/>
    </row>
    <row r="109" spans="1:5" x14ac:dyDescent="0.2">
      <c r="A109" s="92">
        <v>5122</v>
      </c>
      <c r="B109" s="90" t="s">
        <v>402</v>
      </c>
      <c r="C109" s="93">
        <v>12696.26</v>
      </c>
      <c r="D109" s="94">
        <f t="shared" si="0"/>
        <v>2.3735984977072886E-4</v>
      </c>
      <c r="E109" s="90"/>
    </row>
    <row r="110" spans="1:5" x14ac:dyDescent="0.2">
      <c r="A110" s="92">
        <v>5123</v>
      </c>
      <c r="B110" s="90" t="s">
        <v>403</v>
      </c>
      <c r="C110" s="93">
        <v>0</v>
      </c>
      <c r="D110" s="94">
        <f t="shared" si="0"/>
        <v>0</v>
      </c>
      <c r="E110" s="90"/>
    </row>
    <row r="111" spans="1:5" x14ac:dyDescent="0.2">
      <c r="A111" s="92">
        <v>5124</v>
      </c>
      <c r="B111" s="90" t="s">
        <v>404</v>
      </c>
      <c r="C111" s="93">
        <v>19255.82</v>
      </c>
      <c r="D111" s="94">
        <f t="shared" si="0"/>
        <v>3.5999251294571754E-4</v>
      </c>
      <c r="E111" s="90"/>
    </row>
    <row r="112" spans="1:5" x14ac:dyDescent="0.2">
      <c r="A112" s="92">
        <v>5125</v>
      </c>
      <c r="B112" s="90" t="s">
        <v>405</v>
      </c>
      <c r="C112" s="93">
        <v>4173.2700000000004</v>
      </c>
      <c r="D112" s="94">
        <f t="shared" si="0"/>
        <v>7.8020357195952953E-5</v>
      </c>
      <c r="E112" s="90"/>
    </row>
    <row r="113" spans="1:5" x14ac:dyDescent="0.2">
      <c r="A113" s="92">
        <v>5126</v>
      </c>
      <c r="B113" s="90" t="s">
        <v>406</v>
      </c>
      <c r="C113" s="93">
        <v>803680.23</v>
      </c>
      <c r="D113" s="94">
        <f t="shared" si="0"/>
        <v>1.5025008833822306E-2</v>
      </c>
      <c r="E113" s="90"/>
    </row>
    <row r="114" spans="1:5" x14ac:dyDescent="0.2">
      <c r="A114" s="92">
        <v>5127</v>
      </c>
      <c r="B114" s="90" t="s">
        <v>407</v>
      </c>
      <c r="C114" s="93">
        <v>198372.6</v>
      </c>
      <c r="D114" s="94">
        <f t="shared" si="0"/>
        <v>3.7086268345661545E-3</v>
      </c>
      <c r="E114" s="90"/>
    </row>
    <row r="115" spans="1:5" x14ac:dyDescent="0.2">
      <c r="A115" s="92">
        <v>5128</v>
      </c>
      <c r="B115" s="90" t="s">
        <v>408</v>
      </c>
      <c r="C115" s="93">
        <v>0</v>
      </c>
      <c r="D115" s="94">
        <f t="shared" si="0"/>
        <v>0</v>
      </c>
      <c r="E115" s="90"/>
    </row>
    <row r="116" spans="1:5" x14ac:dyDescent="0.2">
      <c r="A116" s="92">
        <v>5129</v>
      </c>
      <c r="B116" s="90" t="s">
        <v>409</v>
      </c>
      <c r="C116" s="93">
        <v>166593.98000000001</v>
      </c>
      <c r="D116" s="94">
        <f t="shared" si="0"/>
        <v>3.1145173512127041E-3</v>
      </c>
      <c r="E116" s="90"/>
    </row>
    <row r="117" spans="1:5" x14ac:dyDescent="0.2">
      <c r="A117" s="92">
        <v>5130</v>
      </c>
      <c r="B117" s="90" t="s">
        <v>410</v>
      </c>
      <c r="C117" s="93">
        <f>SUM(C118:C126)</f>
        <v>9330983.3699999973</v>
      </c>
      <c r="D117" s="94">
        <f t="shared" si="0"/>
        <v>0.17444513667145825</v>
      </c>
      <c r="E117" s="90"/>
    </row>
    <row r="118" spans="1:5" x14ac:dyDescent="0.2">
      <c r="A118" s="92">
        <v>5131</v>
      </c>
      <c r="B118" s="90" t="s">
        <v>411</v>
      </c>
      <c r="C118" s="93">
        <v>646951.64</v>
      </c>
      <c r="D118" s="94">
        <f t="shared" si="0"/>
        <v>1.2094927488829517E-2</v>
      </c>
      <c r="E118" s="90"/>
    </row>
    <row r="119" spans="1:5" x14ac:dyDescent="0.2">
      <c r="A119" s="92">
        <v>5132</v>
      </c>
      <c r="B119" s="90" t="s">
        <v>412</v>
      </c>
      <c r="C119" s="93">
        <v>199565.18</v>
      </c>
      <c r="D119" s="94">
        <f t="shared" si="0"/>
        <v>3.7309224247351943E-3</v>
      </c>
      <c r="E119" s="90"/>
    </row>
    <row r="120" spans="1:5" x14ac:dyDescent="0.2">
      <c r="A120" s="92">
        <v>5133</v>
      </c>
      <c r="B120" s="90" t="s">
        <v>413</v>
      </c>
      <c r="C120" s="93">
        <v>2644258</v>
      </c>
      <c r="D120" s="94">
        <f t="shared" si="0"/>
        <v>4.9435084161402486E-2</v>
      </c>
      <c r="E120" s="90"/>
    </row>
    <row r="121" spans="1:5" x14ac:dyDescent="0.2">
      <c r="A121" s="92">
        <v>5134</v>
      </c>
      <c r="B121" s="90" t="s">
        <v>414</v>
      </c>
      <c r="C121" s="93">
        <v>2349584.86</v>
      </c>
      <c r="D121" s="94">
        <f t="shared" si="0"/>
        <v>4.3926093935787301E-2</v>
      </c>
      <c r="E121" s="90"/>
    </row>
    <row r="122" spans="1:5" x14ac:dyDescent="0.2">
      <c r="A122" s="92">
        <v>5135</v>
      </c>
      <c r="B122" s="90" t="s">
        <v>415</v>
      </c>
      <c r="C122" s="93">
        <v>1933569.67</v>
      </c>
      <c r="D122" s="94">
        <f t="shared" si="0"/>
        <v>3.6148582841910748E-2</v>
      </c>
      <c r="E122" s="90"/>
    </row>
    <row r="123" spans="1:5" x14ac:dyDescent="0.2">
      <c r="A123" s="92">
        <v>5136</v>
      </c>
      <c r="B123" s="90" t="s">
        <v>416</v>
      </c>
      <c r="C123" s="93">
        <v>338431.93</v>
      </c>
      <c r="D123" s="94">
        <f t="shared" si="0"/>
        <v>6.3270720718083765E-3</v>
      </c>
      <c r="E123" s="90"/>
    </row>
    <row r="124" spans="1:5" x14ac:dyDescent="0.2">
      <c r="A124" s="92">
        <v>5137</v>
      </c>
      <c r="B124" s="90" t="s">
        <v>417</v>
      </c>
      <c r="C124" s="93">
        <v>93977.01</v>
      </c>
      <c r="D124" s="94">
        <f t="shared" si="0"/>
        <v>1.7569243994296178E-3</v>
      </c>
      <c r="E124" s="90"/>
    </row>
    <row r="125" spans="1:5" x14ac:dyDescent="0.2">
      <c r="A125" s="92">
        <v>5138</v>
      </c>
      <c r="B125" s="90" t="s">
        <v>418</v>
      </c>
      <c r="C125" s="93">
        <v>264853.37</v>
      </c>
      <c r="D125" s="94">
        <f t="shared" si="0"/>
        <v>4.9515019473822417E-3</v>
      </c>
      <c r="E125" s="90"/>
    </row>
    <row r="126" spans="1:5" x14ac:dyDescent="0.2">
      <c r="A126" s="92">
        <v>5139</v>
      </c>
      <c r="B126" s="90" t="s">
        <v>419</v>
      </c>
      <c r="C126" s="93">
        <v>859791.71</v>
      </c>
      <c r="D126" s="94">
        <f t="shared" si="0"/>
        <v>1.6074027400172809E-2</v>
      </c>
      <c r="E126" s="90"/>
    </row>
    <row r="127" spans="1:5" x14ac:dyDescent="0.2">
      <c r="A127" s="92">
        <v>5200</v>
      </c>
      <c r="B127" s="90" t="s">
        <v>420</v>
      </c>
      <c r="C127" s="93">
        <f>+C128+C131+C134+C137+C142+C146+C149+C151+C157</f>
        <v>65001.86</v>
      </c>
      <c r="D127" s="94">
        <f t="shared" si="0"/>
        <v>1.2152265095719487E-3</v>
      </c>
      <c r="E127" s="90"/>
    </row>
    <row r="128" spans="1:5" x14ac:dyDescent="0.2">
      <c r="A128" s="92">
        <v>5210</v>
      </c>
      <c r="B128" s="90" t="s">
        <v>421</v>
      </c>
      <c r="C128" s="93">
        <f>SUM(C129:C130)</f>
        <v>0</v>
      </c>
      <c r="D128" s="94">
        <f t="shared" si="0"/>
        <v>0</v>
      </c>
      <c r="E128" s="90"/>
    </row>
    <row r="129" spans="1:5" x14ac:dyDescent="0.2">
      <c r="A129" s="92">
        <v>5211</v>
      </c>
      <c r="B129" s="90" t="s">
        <v>422</v>
      </c>
      <c r="C129" s="93">
        <v>0</v>
      </c>
      <c r="D129" s="94">
        <f t="shared" si="0"/>
        <v>0</v>
      </c>
      <c r="E129" s="90"/>
    </row>
    <row r="130" spans="1:5" x14ac:dyDescent="0.2">
      <c r="A130" s="92">
        <v>5212</v>
      </c>
      <c r="B130" s="90" t="s">
        <v>423</v>
      </c>
      <c r="C130" s="93">
        <v>0</v>
      </c>
      <c r="D130" s="94">
        <f t="shared" si="0"/>
        <v>0</v>
      </c>
      <c r="E130" s="90"/>
    </row>
    <row r="131" spans="1:5" x14ac:dyDescent="0.2">
      <c r="A131" s="92">
        <v>5220</v>
      </c>
      <c r="B131" s="90" t="s">
        <v>424</v>
      </c>
      <c r="C131" s="93">
        <f>SUM(C132:C133)</f>
        <v>0</v>
      </c>
      <c r="D131" s="94">
        <f t="shared" si="0"/>
        <v>0</v>
      </c>
      <c r="E131" s="90"/>
    </row>
    <row r="132" spans="1:5" x14ac:dyDescent="0.2">
      <c r="A132" s="92">
        <v>5221</v>
      </c>
      <c r="B132" s="90" t="s">
        <v>425</v>
      </c>
      <c r="C132" s="93">
        <v>0</v>
      </c>
      <c r="D132" s="94">
        <f t="shared" si="0"/>
        <v>0</v>
      </c>
      <c r="E132" s="90"/>
    </row>
    <row r="133" spans="1:5" x14ac:dyDescent="0.2">
      <c r="A133" s="92">
        <v>5222</v>
      </c>
      <c r="B133" s="90" t="s">
        <v>426</v>
      </c>
      <c r="C133" s="93">
        <v>0</v>
      </c>
      <c r="D133" s="94">
        <f t="shared" si="0"/>
        <v>0</v>
      </c>
      <c r="E133" s="90"/>
    </row>
    <row r="134" spans="1:5" x14ac:dyDescent="0.2">
      <c r="A134" s="92">
        <v>5230</v>
      </c>
      <c r="B134" s="90" t="s">
        <v>371</v>
      </c>
      <c r="C134" s="93">
        <f>SUM(C135:C136)</f>
        <v>0</v>
      </c>
      <c r="D134" s="94">
        <f t="shared" si="0"/>
        <v>0</v>
      </c>
      <c r="E134" s="90"/>
    </row>
    <row r="135" spans="1:5" x14ac:dyDescent="0.2">
      <c r="A135" s="92">
        <v>5231</v>
      </c>
      <c r="B135" s="90" t="s">
        <v>427</v>
      </c>
      <c r="C135" s="93">
        <v>0</v>
      </c>
      <c r="D135" s="94">
        <f t="shared" si="0"/>
        <v>0</v>
      </c>
      <c r="E135" s="90"/>
    </row>
    <row r="136" spans="1:5" x14ac:dyDescent="0.2">
      <c r="A136" s="92">
        <v>5232</v>
      </c>
      <c r="B136" s="90" t="s">
        <v>428</v>
      </c>
      <c r="C136" s="93">
        <v>0</v>
      </c>
      <c r="D136" s="94">
        <f t="shared" si="0"/>
        <v>0</v>
      </c>
      <c r="E136" s="90"/>
    </row>
    <row r="137" spans="1:5" x14ac:dyDescent="0.2">
      <c r="A137" s="92">
        <v>5240</v>
      </c>
      <c r="B137" s="90" t="s">
        <v>372</v>
      </c>
      <c r="C137" s="93">
        <f>SUM(C138:C141)</f>
        <v>65001.86</v>
      </c>
      <c r="D137" s="94">
        <f t="shared" si="0"/>
        <v>1.2152265095719487E-3</v>
      </c>
      <c r="E137" s="90"/>
    </row>
    <row r="138" spans="1:5" x14ac:dyDescent="0.2">
      <c r="A138" s="92">
        <v>5241</v>
      </c>
      <c r="B138" s="90" t="s">
        <v>429</v>
      </c>
      <c r="C138" s="93">
        <v>0</v>
      </c>
      <c r="D138" s="94">
        <f t="shared" si="0"/>
        <v>0</v>
      </c>
      <c r="E138" s="90"/>
    </row>
    <row r="139" spans="1:5" x14ac:dyDescent="0.2">
      <c r="A139" s="92">
        <v>5242</v>
      </c>
      <c r="B139" s="90" t="s">
        <v>430</v>
      </c>
      <c r="C139" s="93">
        <v>0</v>
      </c>
      <c r="D139" s="94">
        <f t="shared" si="0"/>
        <v>0</v>
      </c>
      <c r="E139" s="90"/>
    </row>
    <row r="140" spans="1:5" x14ac:dyDescent="0.2">
      <c r="A140" s="92">
        <v>5243</v>
      </c>
      <c r="B140" s="90" t="s">
        <v>431</v>
      </c>
      <c r="C140" s="93">
        <v>0</v>
      </c>
      <c r="D140" s="94">
        <f t="shared" si="0"/>
        <v>0</v>
      </c>
      <c r="E140" s="90"/>
    </row>
    <row r="141" spans="1:5" x14ac:dyDescent="0.2">
      <c r="A141" s="92">
        <v>5244</v>
      </c>
      <c r="B141" s="90" t="s">
        <v>432</v>
      </c>
      <c r="C141" s="93">
        <v>65001.86</v>
      </c>
      <c r="D141" s="94">
        <f t="shared" si="0"/>
        <v>1.2152265095719487E-3</v>
      </c>
      <c r="E141" s="90"/>
    </row>
    <row r="142" spans="1:5" x14ac:dyDescent="0.2">
      <c r="A142" s="92">
        <v>5250</v>
      </c>
      <c r="B142" s="90" t="s">
        <v>373</v>
      </c>
      <c r="C142" s="93">
        <f>SUM(C143:C145)</f>
        <v>0</v>
      </c>
      <c r="D142" s="94">
        <f t="shared" si="0"/>
        <v>0</v>
      </c>
      <c r="E142" s="90"/>
    </row>
    <row r="143" spans="1:5" x14ac:dyDescent="0.2">
      <c r="A143" s="92">
        <v>5251</v>
      </c>
      <c r="B143" s="90" t="s">
        <v>433</v>
      </c>
      <c r="C143" s="93">
        <v>0</v>
      </c>
      <c r="D143" s="94">
        <f t="shared" si="0"/>
        <v>0</v>
      </c>
      <c r="E143" s="90"/>
    </row>
    <row r="144" spans="1:5" x14ac:dyDescent="0.2">
      <c r="A144" s="92">
        <v>5252</v>
      </c>
      <c r="B144" s="90" t="s">
        <v>434</v>
      </c>
      <c r="C144" s="93">
        <v>0</v>
      </c>
      <c r="D144" s="94">
        <f t="shared" si="0"/>
        <v>0</v>
      </c>
      <c r="E144" s="90"/>
    </row>
    <row r="145" spans="1:5" x14ac:dyDescent="0.2">
      <c r="A145" s="92">
        <v>5259</v>
      </c>
      <c r="B145" s="90" t="s">
        <v>435</v>
      </c>
      <c r="C145" s="93">
        <v>0</v>
      </c>
      <c r="D145" s="94">
        <f t="shared" si="0"/>
        <v>0</v>
      </c>
      <c r="E145" s="90"/>
    </row>
    <row r="146" spans="1:5" x14ac:dyDescent="0.2">
      <c r="A146" s="92">
        <v>5260</v>
      </c>
      <c r="B146" s="90" t="s">
        <v>436</v>
      </c>
      <c r="C146" s="93">
        <f>SUM(C147:C148)</f>
        <v>0</v>
      </c>
      <c r="D146" s="94">
        <f t="shared" si="0"/>
        <v>0</v>
      </c>
      <c r="E146" s="90"/>
    </row>
    <row r="147" spans="1:5" x14ac:dyDescent="0.2">
      <c r="A147" s="92">
        <v>5261</v>
      </c>
      <c r="B147" s="90" t="s">
        <v>437</v>
      </c>
      <c r="C147" s="93">
        <v>0</v>
      </c>
      <c r="D147" s="94">
        <f t="shared" si="0"/>
        <v>0</v>
      </c>
      <c r="E147" s="90"/>
    </row>
    <row r="148" spans="1:5" x14ac:dyDescent="0.2">
      <c r="A148" s="92">
        <v>5262</v>
      </c>
      <c r="B148" s="90" t="s">
        <v>438</v>
      </c>
      <c r="C148" s="93">
        <v>0</v>
      </c>
      <c r="D148" s="94">
        <f t="shared" si="0"/>
        <v>0</v>
      </c>
      <c r="E148" s="90"/>
    </row>
    <row r="149" spans="1:5" x14ac:dyDescent="0.2">
      <c r="A149" s="92">
        <v>5270</v>
      </c>
      <c r="B149" s="90" t="s">
        <v>439</v>
      </c>
      <c r="C149" s="93">
        <f>SUM(C150)</f>
        <v>0</v>
      </c>
      <c r="D149" s="94">
        <f t="shared" si="0"/>
        <v>0</v>
      </c>
      <c r="E149" s="90"/>
    </row>
    <row r="150" spans="1:5" x14ac:dyDescent="0.2">
      <c r="A150" s="92">
        <v>5271</v>
      </c>
      <c r="B150" s="90" t="s">
        <v>440</v>
      </c>
      <c r="C150" s="93">
        <v>0</v>
      </c>
      <c r="D150" s="94">
        <f t="shared" si="0"/>
        <v>0</v>
      </c>
      <c r="E150" s="90"/>
    </row>
    <row r="151" spans="1:5" x14ac:dyDescent="0.2">
      <c r="A151" s="92">
        <v>5280</v>
      </c>
      <c r="B151" s="90" t="s">
        <v>441</v>
      </c>
      <c r="C151" s="93">
        <f>SUM(C152:C156)</f>
        <v>0</v>
      </c>
      <c r="D151" s="94">
        <f t="shared" si="0"/>
        <v>0</v>
      </c>
      <c r="E151" s="90"/>
    </row>
    <row r="152" spans="1:5" x14ac:dyDescent="0.2">
      <c r="A152" s="92">
        <v>5281</v>
      </c>
      <c r="B152" s="90" t="s">
        <v>442</v>
      </c>
      <c r="C152" s="93">
        <v>0</v>
      </c>
      <c r="D152" s="94">
        <f t="shared" si="0"/>
        <v>0</v>
      </c>
      <c r="E152" s="90"/>
    </row>
    <row r="153" spans="1:5" x14ac:dyDescent="0.2">
      <c r="A153" s="92">
        <v>5282</v>
      </c>
      <c r="B153" s="90" t="s">
        <v>443</v>
      </c>
      <c r="C153" s="93">
        <v>0</v>
      </c>
      <c r="D153" s="94">
        <f t="shared" si="0"/>
        <v>0</v>
      </c>
      <c r="E153" s="90"/>
    </row>
    <row r="154" spans="1:5" x14ac:dyDescent="0.2">
      <c r="A154" s="92">
        <v>5283</v>
      </c>
      <c r="B154" s="90" t="s">
        <v>444</v>
      </c>
      <c r="C154" s="93">
        <v>0</v>
      </c>
      <c r="D154" s="94">
        <f t="shared" si="0"/>
        <v>0</v>
      </c>
      <c r="E154" s="90"/>
    </row>
    <row r="155" spans="1:5" x14ac:dyDescent="0.2">
      <c r="A155" s="92">
        <v>5284</v>
      </c>
      <c r="B155" s="90" t="s">
        <v>445</v>
      </c>
      <c r="C155" s="93">
        <v>0</v>
      </c>
      <c r="D155" s="94">
        <f t="shared" si="0"/>
        <v>0</v>
      </c>
      <c r="E155" s="90"/>
    </row>
    <row r="156" spans="1:5" x14ac:dyDescent="0.2">
      <c r="A156" s="92">
        <v>5285</v>
      </c>
      <c r="B156" s="90" t="s">
        <v>446</v>
      </c>
      <c r="C156" s="93">
        <v>0</v>
      </c>
      <c r="D156" s="94">
        <f t="shared" si="0"/>
        <v>0</v>
      </c>
      <c r="E156" s="90"/>
    </row>
    <row r="157" spans="1:5" x14ac:dyDescent="0.2">
      <c r="A157" s="92">
        <v>5290</v>
      </c>
      <c r="B157" s="90" t="s">
        <v>447</v>
      </c>
      <c r="C157" s="93">
        <f>SUM(C158:C159)</f>
        <v>0</v>
      </c>
      <c r="D157" s="94">
        <f t="shared" si="0"/>
        <v>0</v>
      </c>
      <c r="E157" s="90"/>
    </row>
    <row r="158" spans="1:5" x14ac:dyDescent="0.2">
      <c r="A158" s="92">
        <v>5291</v>
      </c>
      <c r="B158" s="90" t="s">
        <v>448</v>
      </c>
      <c r="C158" s="93">
        <v>0</v>
      </c>
      <c r="D158" s="94">
        <f t="shared" si="0"/>
        <v>0</v>
      </c>
      <c r="E158" s="90"/>
    </row>
    <row r="159" spans="1:5" x14ac:dyDescent="0.2">
      <c r="A159" s="92">
        <v>5292</v>
      </c>
      <c r="B159" s="90" t="s">
        <v>449</v>
      </c>
      <c r="C159" s="93">
        <v>0</v>
      </c>
      <c r="D159" s="94">
        <f t="shared" si="0"/>
        <v>0</v>
      </c>
      <c r="E159" s="90"/>
    </row>
    <row r="160" spans="1:5" x14ac:dyDescent="0.2">
      <c r="A160" s="92">
        <v>5300</v>
      </c>
      <c r="B160" s="90" t="s">
        <v>450</v>
      </c>
      <c r="C160" s="93">
        <f>+C161+C164+C167</f>
        <v>0</v>
      </c>
      <c r="D160" s="94">
        <f t="shared" si="0"/>
        <v>0</v>
      </c>
      <c r="E160" s="90"/>
    </row>
    <row r="161" spans="1:5" x14ac:dyDescent="0.2">
      <c r="A161" s="92">
        <v>5310</v>
      </c>
      <c r="B161" s="90" t="s">
        <v>366</v>
      </c>
      <c r="C161" s="93">
        <f>SUM(C162:C163)</f>
        <v>0</v>
      </c>
      <c r="D161" s="94">
        <f t="shared" si="0"/>
        <v>0</v>
      </c>
      <c r="E161" s="90"/>
    </row>
    <row r="162" spans="1:5" x14ac:dyDescent="0.2">
      <c r="A162" s="92">
        <v>5311</v>
      </c>
      <c r="B162" s="90" t="s">
        <v>451</v>
      </c>
      <c r="C162" s="93">
        <v>0</v>
      </c>
      <c r="D162" s="94">
        <f t="shared" si="0"/>
        <v>0</v>
      </c>
      <c r="E162" s="90"/>
    </row>
    <row r="163" spans="1:5" x14ac:dyDescent="0.2">
      <c r="A163" s="92">
        <v>5312</v>
      </c>
      <c r="B163" s="90" t="s">
        <v>452</v>
      </c>
      <c r="C163" s="93">
        <v>0</v>
      </c>
      <c r="D163" s="94">
        <f t="shared" si="0"/>
        <v>0</v>
      </c>
      <c r="E163" s="90"/>
    </row>
    <row r="164" spans="1:5" x14ac:dyDescent="0.2">
      <c r="A164" s="92">
        <v>5320</v>
      </c>
      <c r="B164" s="90" t="s">
        <v>367</v>
      </c>
      <c r="C164" s="93">
        <f>SUM(C165:C166)</f>
        <v>0</v>
      </c>
      <c r="D164" s="94">
        <f t="shared" ref="D164:D220" si="1">C164/$C$99</f>
        <v>0</v>
      </c>
      <c r="E164" s="90"/>
    </row>
    <row r="165" spans="1:5" x14ac:dyDescent="0.2">
      <c r="A165" s="92">
        <v>5321</v>
      </c>
      <c r="B165" s="90" t="s">
        <v>453</v>
      </c>
      <c r="C165" s="93">
        <v>0</v>
      </c>
      <c r="D165" s="94">
        <f t="shared" si="1"/>
        <v>0</v>
      </c>
      <c r="E165" s="90"/>
    </row>
    <row r="166" spans="1:5" x14ac:dyDescent="0.2">
      <c r="A166" s="92">
        <v>5322</v>
      </c>
      <c r="B166" s="90" t="s">
        <v>454</v>
      </c>
      <c r="C166" s="93">
        <v>0</v>
      </c>
      <c r="D166" s="94">
        <f t="shared" si="1"/>
        <v>0</v>
      </c>
      <c r="E166" s="90"/>
    </row>
    <row r="167" spans="1:5" x14ac:dyDescent="0.2">
      <c r="A167" s="92">
        <v>5330</v>
      </c>
      <c r="B167" s="90" t="s">
        <v>368</v>
      </c>
      <c r="C167" s="93">
        <f>SUM(C168:C169)</f>
        <v>0</v>
      </c>
      <c r="D167" s="94">
        <f t="shared" si="1"/>
        <v>0</v>
      </c>
      <c r="E167" s="90"/>
    </row>
    <row r="168" spans="1:5" x14ac:dyDescent="0.2">
      <c r="A168" s="92">
        <v>5331</v>
      </c>
      <c r="B168" s="90" t="s">
        <v>455</v>
      </c>
      <c r="C168" s="93">
        <v>0</v>
      </c>
      <c r="D168" s="94">
        <f t="shared" si="1"/>
        <v>0</v>
      </c>
      <c r="E168" s="90"/>
    </row>
    <row r="169" spans="1:5" x14ac:dyDescent="0.2">
      <c r="A169" s="92">
        <v>5332</v>
      </c>
      <c r="B169" s="90" t="s">
        <v>456</v>
      </c>
      <c r="C169" s="93">
        <v>0</v>
      </c>
      <c r="D169" s="94">
        <f t="shared" si="1"/>
        <v>0</v>
      </c>
      <c r="E169" s="90"/>
    </row>
    <row r="170" spans="1:5" x14ac:dyDescent="0.2">
      <c r="A170" s="92">
        <v>5400</v>
      </c>
      <c r="B170" s="90" t="s">
        <v>457</v>
      </c>
      <c r="C170" s="93">
        <f>+C171+C174+C177+C180+C182</f>
        <v>0</v>
      </c>
      <c r="D170" s="94">
        <f t="shared" si="1"/>
        <v>0</v>
      </c>
      <c r="E170" s="90"/>
    </row>
    <row r="171" spans="1:5" x14ac:dyDescent="0.2">
      <c r="A171" s="92">
        <v>5410</v>
      </c>
      <c r="B171" s="90" t="s">
        <v>458</v>
      </c>
      <c r="C171" s="93">
        <f>SUM(C172:C173)</f>
        <v>0</v>
      </c>
      <c r="D171" s="94">
        <f t="shared" si="1"/>
        <v>0</v>
      </c>
      <c r="E171" s="90"/>
    </row>
    <row r="172" spans="1:5" x14ac:dyDescent="0.2">
      <c r="A172" s="92">
        <v>5411</v>
      </c>
      <c r="B172" s="90" t="s">
        <v>459</v>
      </c>
      <c r="C172" s="93">
        <v>0</v>
      </c>
      <c r="D172" s="94">
        <f t="shared" si="1"/>
        <v>0</v>
      </c>
      <c r="E172" s="90"/>
    </row>
    <row r="173" spans="1:5" x14ac:dyDescent="0.2">
      <c r="A173" s="92">
        <v>5412</v>
      </c>
      <c r="B173" s="90" t="s">
        <v>460</v>
      </c>
      <c r="C173" s="93">
        <v>0</v>
      </c>
      <c r="D173" s="94">
        <f t="shared" si="1"/>
        <v>0</v>
      </c>
      <c r="E173" s="90"/>
    </row>
    <row r="174" spans="1:5" x14ac:dyDescent="0.2">
      <c r="A174" s="92">
        <v>5420</v>
      </c>
      <c r="B174" s="90" t="s">
        <v>461</v>
      </c>
      <c r="C174" s="93">
        <f>SUM(C175:C176)</f>
        <v>0</v>
      </c>
      <c r="D174" s="94">
        <f t="shared" si="1"/>
        <v>0</v>
      </c>
      <c r="E174" s="90"/>
    </row>
    <row r="175" spans="1:5" x14ac:dyDescent="0.2">
      <c r="A175" s="92">
        <v>5421</v>
      </c>
      <c r="B175" s="90" t="s">
        <v>462</v>
      </c>
      <c r="C175" s="93">
        <v>0</v>
      </c>
      <c r="D175" s="94">
        <f t="shared" si="1"/>
        <v>0</v>
      </c>
      <c r="E175" s="90"/>
    </row>
    <row r="176" spans="1:5" x14ac:dyDescent="0.2">
      <c r="A176" s="92">
        <v>5422</v>
      </c>
      <c r="B176" s="90" t="s">
        <v>463</v>
      </c>
      <c r="C176" s="93">
        <v>0</v>
      </c>
      <c r="D176" s="94">
        <f t="shared" si="1"/>
        <v>0</v>
      </c>
      <c r="E176" s="90"/>
    </row>
    <row r="177" spans="1:5" x14ac:dyDescent="0.2">
      <c r="A177" s="92">
        <v>5430</v>
      </c>
      <c r="B177" s="90" t="s">
        <v>464</v>
      </c>
      <c r="C177" s="93">
        <f>SUM(C178:C179)</f>
        <v>0</v>
      </c>
      <c r="D177" s="94">
        <f t="shared" si="1"/>
        <v>0</v>
      </c>
      <c r="E177" s="90"/>
    </row>
    <row r="178" spans="1:5" x14ac:dyDescent="0.2">
      <c r="A178" s="92">
        <v>5431</v>
      </c>
      <c r="B178" s="90" t="s">
        <v>465</v>
      </c>
      <c r="C178" s="93">
        <v>0</v>
      </c>
      <c r="D178" s="94">
        <f t="shared" si="1"/>
        <v>0</v>
      </c>
      <c r="E178" s="90"/>
    </row>
    <row r="179" spans="1:5" x14ac:dyDescent="0.2">
      <c r="A179" s="92">
        <v>5432</v>
      </c>
      <c r="B179" s="90" t="s">
        <v>466</v>
      </c>
      <c r="C179" s="93">
        <v>0</v>
      </c>
      <c r="D179" s="94">
        <f t="shared" si="1"/>
        <v>0</v>
      </c>
      <c r="E179" s="90"/>
    </row>
    <row r="180" spans="1:5" x14ac:dyDescent="0.2">
      <c r="A180" s="92">
        <v>5440</v>
      </c>
      <c r="B180" s="90" t="s">
        <v>467</v>
      </c>
      <c r="C180" s="93">
        <f>SUM(C181)</f>
        <v>0</v>
      </c>
      <c r="D180" s="94">
        <f t="shared" si="1"/>
        <v>0</v>
      </c>
      <c r="E180" s="90"/>
    </row>
    <row r="181" spans="1:5" x14ac:dyDescent="0.2">
      <c r="A181" s="92">
        <v>5441</v>
      </c>
      <c r="B181" s="90" t="s">
        <v>467</v>
      </c>
      <c r="C181" s="93">
        <v>0</v>
      </c>
      <c r="D181" s="94">
        <f t="shared" si="1"/>
        <v>0</v>
      </c>
      <c r="E181" s="90"/>
    </row>
    <row r="182" spans="1:5" x14ac:dyDescent="0.2">
      <c r="A182" s="92">
        <v>5450</v>
      </c>
      <c r="B182" s="90" t="s">
        <v>468</v>
      </c>
      <c r="C182" s="93">
        <f>SUM(C183:C184)</f>
        <v>0</v>
      </c>
      <c r="D182" s="94">
        <f t="shared" si="1"/>
        <v>0</v>
      </c>
      <c r="E182" s="90"/>
    </row>
    <row r="183" spans="1:5" x14ac:dyDescent="0.2">
      <c r="A183" s="92">
        <v>5451</v>
      </c>
      <c r="B183" s="90" t="s">
        <v>469</v>
      </c>
      <c r="C183" s="93">
        <v>0</v>
      </c>
      <c r="D183" s="94">
        <f t="shared" si="1"/>
        <v>0</v>
      </c>
      <c r="E183" s="90"/>
    </row>
    <row r="184" spans="1:5" x14ac:dyDescent="0.2">
      <c r="A184" s="92">
        <v>5452</v>
      </c>
      <c r="B184" s="90" t="s">
        <v>470</v>
      </c>
      <c r="C184" s="93">
        <v>0</v>
      </c>
      <c r="D184" s="94">
        <f t="shared" si="1"/>
        <v>0</v>
      </c>
      <c r="E184" s="90"/>
    </row>
    <row r="185" spans="1:5" x14ac:dyDescent="0.2">
      <c r="A185" s="92">
        <v>5500</v>
      </c>
      <c r="B185" s="90" t="s">
        <v>471</v>
      </c>
      <c r="C185" s="93">
        <f>+C186+C195+C198+C204+C206+C208</f>
        <v>5830151.0899999999</v>
      </c>
      <c r="D185" s="94">
        <f t="shared" si="1"/>
        <v>0.10899617579216643</v>
      </c>
      <c r="E185" s="90"/>
    </row>
    <row r="186" spans="1:5" x14ac:dyDescent="0.2">
      <c r="A186" s="92">
        <v>5510</v>
      </c>
      <c r="B186" s="90" t="s">
        <v>472</v>
      </c>
      <c r="C186" s="93">
        <f>SUM(C187:C194)</f>
        <v>3392209.29</v>
      </c>
      <c r="D186" s="94">
        <f t="shared" si="1"/>
        <v>6.3418226112671824E-2</v>
      </c>
      <c r="E186" s="90"/>
    </row>
    <row r="187" spans="1:5" x14ac:dyDescent="0.2">
      <c r="A187" s="92">
        <v>5511</v>
      </c>
      <c r="B187" s="90" t="s">
        <v>473</v>
      </c>
      <c r="C187" s="93">
        <v>0</v>
      </c>
      <c r="D187" s="94">
        <f t="shared" si="1"/>
        <v>0</v>
      </c>
      <c r="E187" s="90"/>
    </row>
    <row r="188" spans="1:5" x14ac:dyDescent="0.2">
      <c r="A188" s="92">
        <v>5512</v>
      </c>
      <c r="B188" s="90" t="s">
        <v>474</v>
      </c>
      <c r="C188" s="93">
        <v>0</v>
      </c>
      <c r="D188" s="94">
        <f t="shared" si="1"/>
        <v>0</v>
      </c>
      <c r="E188" s="90"/>
    </row>
    <row r="189" spans="1:5" x14ac:dyDescent="0.2">
      <c r="A189" s="92">
        <v>5513</v>
      </c>
      <c r="B189" s="90" t="s">
        <v>475</v>
      </c>
      <c r="C189" s="93">
        <v>2113738.87</v>
      </c>
      <c r="D189" s="94">
        <f t="shared" si="1"/>
        <v>3.9516892426411411E-2</v>
      </c>
      <c r="E189" s="90"/>
    </row>
    <row r="190" spans="1:5" x14ac:dyDescent="0.2">
      <c r="A190" s="92">
        <v>5514</v>
      </c>
      <c r="B190" s="90" t="s">
        <v>476</v>
      </c>
      <c r="C190" s="93">
        <v>0</v>
      </c>
      <c r="D190" s="94">
        <f t="shared" si="1"/>
        <v>0</v>
      </c>
      <c r="E190" s="90"/>
    </row>
    <row r="191" spans="1:5" x14ac:dyDescent="0.2">
      <c r="A191" s="92">
        <v>5515</v>
      </c>
      <c r="B191" s="90" t="s">
        <v>477</v>
      </c>
      <c r="C191" s="93">
        <v>1079366.81</v>
      </c>
      <c r="D191" s="94">
        <f t="shared" si="1"/>
        <v>2.0179040431521633E-2</v>
      </c>
      <c r="E191" s="90"/>
    </row>
    <row r="192" spans="1:5" x14ac:dyDescent="0.2">
      <c r="A192" s="92">
        <v>5516</v>
      </c>
      <c r="B192" s="90" t="s">
        <v>478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479</v>
      </c>
      <c r="C193" s="93">
        <v>199103.61</v>
      </c>
      <c r="D193" s="94">
        <f t="shared" si="1"/>
        <v>3.7222932547387798E-3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92">
        <v>5520</v>
      </c>
      <c r="B195" s="90" t="s">
        <v>113</v>
      </c>
      <c r="C195" s="93">
        <f>SUM(C196:C197)</f>
        <v>0</v>
      </c>
      <c r="D195" s="94">
        <f t="shared" si="1"/>
        <v>0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>
        <f t="shared" si="1"/>
        <v>0</v>
      </c>
      <c r="E197" s="90"/>
    </row>
    <row r="198" spans="1:5" x14ac:dyDescent="0.2">
      <c r="A198" s="92">
        <v>5530</v>
      </c>
      <c r="B198" s="90" t="s">
        <v>482</v>
      </c>
      <c r="C198" s="93">
        <f>SUM(C199:C203)</f>
        <v>1807904.18</v>
      </c>
      <c r="D198" s="94">
        <f t="shared" si="1"/>
        <v>3.3799234149637189E-2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484</v>
      </c>
      <c r="C200" s="93">
        <v>1807904.18</v>
      </c>
      <c r="D200" s="94">
        <f t="shared" si="1"/>
        <v>3.3799234149637189E-2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>
        <f t="shared" si="1"/>
        <v>0</v>
      </c>
      <c r="E203" s="90"/>
    </row>
    <row r="204" spans="1:5" x14ac:dyDescent="0.2">
      <c r="A204" s="92">
        <v>5540</v>
      </c>
      <c r="B204" s="90" t="s">
        <v>488</v>
      </c>
      <c r="C204" s="93">
        <f>SUM(C205)</f>
        <v>0</v>
      </c>
      <c r="D204" s="94">
        <f t="shared" si="1"/>
        <v>0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>
        <f t="shared" si="1"/>
        <v>0</v>
      </c>
      <c r="E205" s="90"/>
    </row>
    <row r="206" spans="1:5" x14ac:dyDescent="0.2">
      <c r="A206" s="92">
        <v>5550</v>
      </c>
      <c r="B206" s="90" t="s">
        <v>489</v>
      </c>
      <c r="C206" s="93">
        <f>SUM(C207)</f>
        <v>0</v>
      </c>
      <c r="D206" s="94">
        <f t="shared" si="1"/>
        <v>0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>
        <f t="shared" si="1"/>
        <v>0</v>
      </c>
      <c r="E207" s="90"/>
    </row>
    <row r="208" spans="1:5" x14ac:dyDescent="0.2">
      <c r="A208" s="92">
        <v>5590</v>
      </c>
      <c r="B208" s="90" t="s">
        <v>490</v>
      </c>
      <c r="C208" s="93">
        <f>SUM(C209:C217)</f>
        <v>630037.62</v>
      </c>
      <c r="D208" s="94">
        <f t="shared" si="1"/>
        <v>1.1778715529857419E-2</v>
      </c>
      <c r="E208" s="90"/>
    </row>
    <row r="209" spans="1:5" x14ac:dyDescent="0.2">
      <c r="A209" s="92">
        <v>5591</v>
      </c>
      <c r="B209" s="90" t="s">
        <v>491</v>
      </c>
      <c r="C209" s="93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492</v>
      </c>
      <c r="C210" s="93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493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559</v>
      </c>
      <c r="C212" s="93">
        <v>0</v>
      </c>
      <c r="D212" s="94">
        <f t="shared" si="1"/>
        <v>0</v>
      </c>
      <c r="E212" s="90"/>
    </row>
    <row r="213" spans="1:5" x14ac:dyDescent="0.2">
      <c r="A213" s="92">
        <v>5595</v>
      </c>
      <c r="B213" s="90" t="s">
        <v>495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388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496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560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497</v>
      </c>
      <c r="C217" s="93">
        <v>630037.62</v>
      </c>
      <c r="D217" s="94">
        <f t="shared" si="1"/>
        <v>1.1778715529857419E-2</v>
      </c>
      <c r="E217" s="90"/>
    </row>
    <row r="218" spans="1:5" x14ac:dyDescent="0.2">
      <c r="A218" s="92">
        <v>5600</v>
      </c>
      <c r="B218" s="90" t="s">
        <v>112</v>
      </c>
      <c r="C218" s="93">
        <f>+C219</f>
        <v>0</v>
      </c>
      <c r="D218" s="94">
        <f t="shared" si="1"/>
        <v>0</v>
      </c>
      <c r="E218" s="90"/>
    </row>
    <row r="219" spans="1:5" x14ac:dyDescent="0.2">
      <c r="A219" s="92">
        <v>5610</v>
      </c>
      <c r="B219" s="90" t="s">
        <v>498</v>
      </c>
      <c r="C219" s="93">
        <f>SUM(C220)</f>
        <v>0</v>
      </c>
      <c r="D219" s="94">
        <f t="shared" si="1"/>
        <v>0</v>
      </c>
      <c r="E219" s="90"/>
    </row>
    <row r="220" spans="1:5" x14ac:dyDescent="0.2">
      <c r="A220" s="92">
        <v>5611</v>
      </c>
      <c r="B220" s="90" t="s">
        <v>499</v>
      </c>
      <c r="C220" s="93">
        <v>0</v>
      </c>
      <c r="D220" s="94">
        <f t="shared" si="1"/>
        <v>0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" right="0" top="0.39370078740157483" bottom="0.3937007874015748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0.399999999999999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70" customWidth="1"/>
    <col min="2" max="2" width="48.109375" style="70" customWidth="1"/>
    <col min="3" max="3" width="22.88671875" style="70" customWidth="1"/>
    <col min="4" max="5" width="16.6640625" style="70" customWidth="1"/>
    <col min="6" max="16384" width="9.109375" style="70"/>
  </cols>
  <sheetData>
    <row r="1" spans="1:5" ht="18.899999999999999" customHeight="1" x14ac:dyDescent="0.2">
      <c r="A1" s="152" t="str">
        <f>ESF!A1</f>
        <v>Instituto Municipal de Vivienda de León, Guanajuato (IMUVI)</v>
      </c>
      <c r="B1" s="152"/>
      <c r="C1" s="152"/>
      <c r="D1" s="68" t="s">
        <v>222</v>
      </c>
      <c r="E1" s="69">
        <f>ESF!H1</f>
        <v>2019</v>
      </c>
    </row>
    <row r="2" spans="1:5" ht="18.899999999999999" customHeight="1" x14ac:dyDescent="0.2">
      <c r="A2" s="152" t="s">
        <v>500</v>
      </c>
      <c r="B2" s="152"/>
      <c r="C2" s="152"/>
      <c r="D2" s="68" t="s">
        <v>224</v>
      </c>
      <c r="E2" s="69" t="str">
        <f>ESF!H2</f>
        <v>Trimestral</v>
      </c>
    </row>
    <row r="3" spans="1:5" ht="18.899999999999999" customHeight="1" x14ac:dyDescent="0.2">
      <c r="A3" s="152" t="str">
        <f>ESF!A3</f>
        <v>Correspondiente del 1 de enero al 31 de dictiembre de 2019</v>
      </c>
      <c r="B3" s="152"/>
      <c r="C3" s="152"/>
      <c r="D3" s="68" t="s">
        <v>226</v>
      </c>
      <c r="E3" s="69">
        <f>ESF!H3</f>
        <v>4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v>171071619.38999999</v>
      </c>
      <c r="D8" s="70" t="s">
        <v>367</v>
      </c>
      <c r="E8" s="70" t="s">
        <v>670</v>
      </c>
    </row>
    <row r="9" spans="1:5" x14ac:dyDescent="0.2">
      <c r="A9" s="74">
        <v>3120</v>
      </c>
      <c r="B9" s="70" t="s">
        <v>501</v>
      </c>
      <c r="C9" s="75">
        <v>85784011.969999999</v>
      </c>
      <c r="D9" s="70" t="s">
        <v>671</v>
      </c>
      <c r="E9" s="70" t="s">
        <v>670</v>
      </c>
    </row>
    <row r="10" spans="1:5" x14ac:dyDescent="0.2">
      <c r="A10" s="74">
        <v>3130</v>
      </c>
      <c r="B10" s="70" t="s">
        <v>502</v>
      </c>
      <c r="C10" s="75">
        <v>0</v>
      </c>
      <c r="E10" s="146"/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108959634.13999999</v>
      </c>
      <c r="D14" s="70" t="s">
        <v>672</v>
      </c>
    </row>
    <row r="15" spans="1:5" x14ac:dyDescent="0.2">
      <c r="A15" s="74">
        <v>3220</v>
      </c>
      <c r="B15" s="70" t="s">
        <v>505</v>
      </c>
      <c r="C15" s="75">
        <v>185259490.83000001</v>
      </c>
      <c r="D15" s="70" t="s">
        <v>673</v>
      </c>
    </row>
    <row r="16" spans="1:5" x14ac:dyDescent="0.2">
      <c r="A16" s="74">
        <v>3230</v>
      </c>
      <c r="B16" s="70" t="s">
        <v>506</v>
      </c>
      <c r="C16" s="75">
        <f>SUM(C17:C20)</f>
        <v>3005470.66</v>
      </c>
    </row>
    <row r="17" spans="1:4" x14ac:dyDescent="0.2">
      <c r="A17" s="74">
        <v>3231</v>
      </c>
      <c r="B17" s="70" t="s">
        <v>507</v>
      </c>
      <c r="C17" s="75">
        <v>3005470.66</v>
      </c>
    </row>
    <row r="18" spans="1:4" x14ac:dyDescent="0.2">
      <c r="A18" s="74">
        <v>3232</v>
      </c>
      <c r="B18" s="70" t="s">
        <v>508</v>
      </c>
      <c r="C18" s="75">
        <v>0</v>
      </c>
    </row>
    <row r="19" spans="1:4" x14ac:dyDescent="0.2">
      <c r="A19" s="74">
        <v>3233</v>
      </c>
      <c r="B19" s="70" t="s">
        <v>509</v>
      </c>
      <c r="C19" s="75">
        <v>0</v>
      </c>
    </row>
    <row r="20" spans="1:4" x14ac:dyDescent="0.2">
      <c r="A20" s="74">
        <v>3239</v>
      </c>
      <c r="B20" s="70" t="s">
        <v>510</v>
      </c>
      <c r="C20" s="75">
        <v>0</v>
      </c>
    </row>
    <row r="21" spans="1:4" x14ac:dyDescent="0.2">
      <c r="A21" s="74">
        <v>3240</v>
      </c>
      <c r="B21" s="70" t="s">
        <v>511</v>
      </c>
      <c r="C21" s="75">
        <f>SUM(C22:C24)</f>
        <v>0</v>
      </c>
    </row>
    <row r="22" spans="1:4" x14ac:dyDescent="0.2">
      <c r="A22" s="74">
        <v>3241</v>
      </c>
      <c r="B22" s="70" t="s">
        <v>512</v>
      </c>
      <c r="C22" s="75">
        <v>0</v>
      </c>
    </row>
    <row r="23" spans="1:4" x14ac:dyDescent="0.2">
      <c r="A23" s="74">
        <v>3242</v>
      </c>
      <c r="B23" s="70" t="s">
        <v>513</v>
      </c>
      <c r="C23" s="75">
        <v>0</v>
      </c>
    </row>
    <row r="24" spans="1:4" x14ac:dyDescent="0.2">
      <c r="A24" s="74">
        <v>3243</v>
      </c>
      <c r="B24" s="70" t="s">
        <v>514</v>
      </c>
      <c r="C24" s="75">
        <v>0</v>
      </c>
    </row>
    <row r="25" spans="1:4" x14ac:dyDescent="0.2">
      <c r="A25" s="74">
        <v>3250</v>
      </c>
      <c r="B25" s="70" t="s">
        <v>515</v>
      </c>
      <c r="C25" s="75">
        <f>SUM(C26:C27)</f>
        <v>3044947.72</v>
      </c>
    </row>
    <row r="26" spans="1:4" x14ac:dyDescent="0.2">
      <c r="A26" s="74">
        <v>3251</v>
      </c>
      <c r="B26" s="70" t="s">
        <v>516</v>
      </c>
      <c r="C26" s="75">
        <v>0</v>
      </c>
    </row>
    <row r="27" spans="1:4" x14ac:dyDescent="0.2">
      <c r="A27" s="74">
        <v>3252</v>
      </c>
      <c r="B27" s="70" t="s">
        <v>517</v>
      </c>
      <c r="C27" s="75">
        <v>3044947.72</v>
      </c>
      <c r="D27" s="70" t="s">
        <v>674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" right="0" top="0.74803149606299213" bottom="0.74803149606299213" header="0.31496062992125984" footer="0.31496062992125984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70" customWidth="1"/>
    <col min="2" max="2" width="63.44140625" style="70" bestFit="1" customWidth="1"/>
    <col min="3" max="3" width="15.33203125" style="70" bestFit="1" customWidth="1"/>
    <col min="4" max="4" width="16.44140625" style="70" bestFit="1" customWidth="1"/>
    <col min="5" max="5" width="19.109375" style="70" customWidth="1"/>
    <col min="6" max="16384" width="9.109375" style="70"/>
  </cols>
  <sheetData>
    <row r="1" spans="1:5" s="76" customFormat="1" ht="18.899999999999999" customHeight="1" x14ac:dyDescent="0.3">
      <c r="A1" s="152" t="str">
        <f>ESF!A1</f>
        <v>Instituto Municipal de Vivienda de León, Guanajuato (IMUVI)</v>
      </c>
      <c r="B1" s="152"/>
      <c r="C1" s="152"/>
      <c r="D1" s="68" t="s">
        <v>222</v>
      </c>
      <c r="E1" s="69">
        <f>ESF!H1</f>
        <v>2019</v>
      </c>
    </row>
    <row r="2" spans="1:5" s="76" customFormat="1" ht="18.899999999999999" customHeight="1" x14ac:dyDescent="0.3">
      <c r="A2" s="152" t="s">
        <v>518</v>
      </c>
      <c r="B2" s="152"/>
      <c r="C2" s="152"/>
      <c r="D2" s="68" t="s">
        <v>224</v>
      </c>
      <c r="E2" s="69" t="str">
        <f>ESF!H2</f>
        <v>Trimestral</v>
      </c>
    </row>
    <row r="3" spans="1:5" s="76" customFormat="1" ht="18.899999999999999" customHeight="1" x14ac:dyDescent="0.3">
      <c r="A3" s="152" t="str">
        <f>ESF!A3</f>
        <v>Correspondiente del 1 de enero al 31 de dictiembre de 2019</v>
      </c>
      <c r="B3" s="152"/>
      <c r="C3" s="152"/>
      <c r="D3" s="68" t="s">
        <v>226</v>
      </c>
      <c r="E3" s="69">
        <f>ESF!H3</f>
        <v>4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75">
        <v>12000</v>
      </c>
      <c r="D8" s="75">
        <v>12736</v>
      </c>
    </row>
    <row r="9" spans="1:5" x14ac:dyDescent="0.2">
      <c r="A9" s="74">
        <v>1112</v>
      </c>
      <c r="B9" s="70" t="s">
        <v>520</v>
      </c>
      <c r="C9" s="75">
        <v>153828725.02000001</v>
      </c>
      <c r="D9" s="75">
        <v>166405135.03</v>
      </c>
    </row>
    <row r="10" spans="1:5" x14ac:dyDescent="0.2">
      <c r="A10" s="74">
        <v>1113</v>
      </c>
      <c r="B10" s="70" t="s">
        <v>521</v>
      </c>
      <c r="C10" s="75">
        <v>0</v>
      </c>
      <c r="D10" s="75">
        <v>0</v>
      </c>
    </row>
    <row r="11" spans="1:5" x14ac:dyDescent="0.2">
      <c r="A11" s="74">
        <v>1114</v>
      </c>
      <c r="B11" s="70" t="s">
        <v>228</v>
      </c>
      <c r="C11" s="75">
        <v>0</v>
      </c>
      <c r="D11" s="75">
        <v>0</v>
      </c>
    </row>
    <row r="12" spans="1:5" x14ac:dyDescent="0.2">
      <c r="A12" s="74">
        <v>1115</v>
      </c>
      <c r="B12" s="70" t="s">
        <v>229</v>
      </c>
      <c r="C12" s="75">
        <v>0</v>
      </c>
      <c r="D12" s="75">
        <v>0</v>
      </c>
    </row>
    <row r="13" spans="1:5" x14ac:dyDescent="0.2">
      <c r="A13" s="74">
        <v>1116</v>
      </c>
      <c r="B13" s="70" t="s">
        <v>522</v>
      </c>
      <c r="C13" s="75">
        <v>93394</v>
      </c>
      <c r="D13" s="75">
        <v>93394</v>
      </c>
    </row>
    <row r="14" spans="1:5" x14ac:dyDescent="0.2">
      <c r="A14" s="74">
        <v>1119</v>
      </c>
      <c r="B14" s="70" t="s">
        <v>523</v>
      </c>
      <c r="C14" s="75">
        <v>0</v>
      </c>
      <c r="D14" s="75">
        <v>0</v>
      </c>
    </row>
    <row r="15" spans="1:5" x14ac:dyDescent="0.2">
      <c r="A15" s="74">
        <v>1110</v>
      </c>
      <c r="B15" s="70" t="s">
        <v>524</v>
      </c>
      <c r="C15" s="75">
        <v>0</v>
      </c>
      <c r="D15" s="75">
        <v>0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f>SUM(C21:C27)</f>
        <v>3469384.69</v>
      </c>
      <c r="D20" s="70">
        <f t="shared" ref="D20:E20" si="0">SUM(D21:D27)</f>
        <v>0</v>
      </c>
      <c r="E20" s="70">
        <f t="shared" si="0"/>
        <v>0</v>
      </c>
    </row>
    <row r="21" spans="1:5" x14ac:dyDescent="0.2">
      <c r="A21" s="74">
        <v>1231</v>
      </c>
      <c r="B21" s="70" t="s">
        <v>261</v>
      </c>
      <c r="C21" s="75">
        <v>0</v>
      </c>
      <c r="D21" s="70">
        <v>0</v>
      </c>
      <c r="E21" s="70">
        <v>0</v>
      </c>
    </row>
    <row r="22" spans="1:5" x14ac:dyDescent="0.2">
      <c r="A22" s="74">
        <v>1232</v>
      </c>
      <c r="B22" s="70" t="s">
        <v>262</v>
      </c>
      <c r="C22" s="75">
        <v>0</v>
      </c>
      <c r="D22" s="70">
        <v>0</v>
      </c>
      <c r="E22" s="70">
        <v>0</v>
      </c>
    </row>
    <row r="23" spans="1:5" x14ac:dyDescent="0.2">
      <c r="A23" s="74">
        <v>1233</v>
      </c>
      <c r="B23" s="70" t="s">
        <v>263</v>
      </c>
      <c r="C23" s="75">
        <v>304018.81</v>
      </c>
      <c r="D23" s="70">
        <v>0</v>
      </c>
      <c r="E23" s="70">
        <v>0</v>
      </c>
    </row>
    <row r="24" spans="1:5" x14ac:dyDescent="0.2">
      <c r="A24" s="74">
        <v>1234</v>
      </c>
      <c r="B24" s="70" t="s">
        <v>264</v>
      </c>
      <c r="C24" s="75">
        <v>0</v>
      </c>
      <c r="D24" s="70">
        <v>0</v>
      </c>
      <c r="E24" s="70">
        <v>0</v>
      </c>
    </row>
    <row r="25" spans="1:5" x14ac:dyDescent="0.2">
      <c r="A25" s="74">
        <v>1235</v>
      </c>
      <c r="B25" s="70" t="s">
        <v>265</v>
      </c>
      <c r="C25" s="75">
        <v>0</v>
      </c>
      <c r="D25" s="70">
        <v>0</v>
      </c>
      <c r="E25" s="70">
        <v>0</v>
      </c>
    </row>
    <row r="26" spans="1:5" x14ac:dyDescent="0.2">
      <c r="A26" s="74">
        <v>1236</v>
      </c>
      <c r="B26" s="70" t="s">
        <v>266</v>
      </c>
      <c r="C26" s="75">
        <v>3165365.88</v>
      </c>
      <c r="D26" s="70">
        <v>0</v>
      </c>
      <c r="E26" s="70">
        <v>0</v>
      </c>
    </row>
    <row r="27" spans="1:5" x14ac:dyDescent="0.2">
      <c r="A27" s="74">
        <v>1239</v>
      </c>
      <c r="B27" s="70" t="s">
        <v>267</v>
      </c>
      <c r="C27" s="75">
        <v>0</v>
      </c>
      <c r="D27" s="70">
        <v>0</v>
      </c>
      <c r="E27" s="70">
        <v>0</v>
      </c>
    </row>
    <row r="28" spans="1:5" x14ac:dyDescent="0.2">
      <c r="A28" s="74">
        <v>1240</v>
      </c>
      <c r="B28" s="70" t="s">
        <v>268</v>
      </c>
      <c r="C28" s="75">
        <f>SUM(C29:C36)</f>
        <v>1435484.3</v>
      </c>
      <c r="D28" s="70">
        <f t="shared" ref="D28:E28" si="1">SUM(D29:D36)</f>
        <v>0</v>
      </c>
      <c r="E28" s="70">
        <f t="shared" si="1"/>
        <v>0</v>
      </c>
    </row>
    <row r="29" spans="1:5" x14ac:dyDescent="0.2">
      <c r="A29" s="74">
        <v>1241</v>
      </c>
      <c r="B29" s="70" t="s">
        <v>269</v>
      </c>
      <c r="C29" s="75">
        <v>388845.08000000007</v>
      </c>
      <c r="D29" s="70">
        <v>0</v>
      </c>
      <c r="E29" s="70">
        <v>0</v>
      </c>
    </row>
    <row r="30" spans="1:5" x14ac:dyDescent="0.2">
      <c r="A30" s="74">
        <v>1242</v>
      </c>
      <c r="B30" s="70" t="s">
        <v>270</v>
      </c>
      <c r="C30" s="75">
        <v>28052</v>
      </c>
      <c r="D30" s="70">
        <v>0</v>
      </c>
      <c r="E30" s="70">
        <v>0</v>
      </c>
    </row>
    <row r="31" spans="1:5" x14ac:dyDescent="0.2">
      <c r="A31" s="74">
        <v>1243</v>
      </c>
      <c r="B31" s="70" t="s">
        <v>271</v>
      </c>
      <c r="C31" s="75">
        <v>0</v>
      </c>
      <c r="D31" s="70">
        <v>0</v>
      </c>
      <c r="E31" s="70">
        <v>0</v>
      </c>
    </row>
    <row r="32" spans="1:5" x14ac:dyDescent="0.2">
      <c r="A32" s="74">
        <v>1244</v>
      </c>
      <c r="B32" s="70" t="s">
        <v>272</v>
      </c>
      <c r="C32" s="75">
        <v>975705</v>
      </c>
      <c r="D32" s="70">
        <v>0</v>
      </c>
      <c r="E32" s="70">
        <v>0</v>
      </c>
    </row>
    <row r="33" spans="1:5" x14ac:dyDescent="0.2">
      <c r="A33" s="74">
        <v>1245</v>
      </c>
      <c r="B33" s="70" t="s">
        <v>273</v>
      </c>
      <c r="C33" s="75">
        <v>0</v>
      </c>
      <c r="D33" s="70">
        <v>0</v>
      </c>
      <c r="E33" s="70">
        <v>0</v>
      </c>
    </row>
    <row r="34" spans="1:5" x14ac:dyDescent="0.2">
      <c r="A34" s="74">
        <v>1246</v>
      </c>
      <c r="B34" s="70" t="s">
        <v>274</v>
      </c>
      <c r="C34" s="75">
        <v>42882.22000000003</v>
      </c>
      <c r="D34" s="70">
        <v>0</v>
      </c>
      <c r="E34" s="70">
        <v>0</v>
      </c>
    </row>
    <row r="35" spans="1:5" x14ac:dyDescent="0.2">
      <c r="A35" s="74">
        <v>1247</v>
      </c>
      <c r="B35" s="70" t="s">
        <v>275</v>
      </c>
      <c r="C35" s="75">
        <v>0</v>
      </c>
      <c r="D35" s="70">
        <v>0</v>
      </c>
      <c r="E35" s="70">
        <v>0</v>
      </c>
    </row>
    <row r="36" spans="1:5" x14ac:dyDescent="0.2">
      <c r="A36" s="74">
        <v>1248</v>
      </c>
      <c r="B36" s="70" t="s">
        <v>276</v>
      </c>
      <c r="C36" s="75">
        <v>0</v>
      </c>
      <c r="D36" s="70">
        <v>0</v>
      </c>
      <c r="E36" s="70">
        <v>0</v>
      </c>
    </row>
    <row r="37" spans="1:5" x14ac:dyDescent="0.2">
      <c r="A37" s="74">
        <v>1250</v>
      </c>
      <c r="B37" s="70" t="s">
        <v>278</v>
      </c>
      <c r="C37" s="75">
        <f>SUM(C38:C42)</f>
        <v>222407.95999999996</v>
      </c>
      <c r="D37" s="70">
        <f t="shared" ref="D37:E37" si="2">SUM(D38:D42)</f>
        <v>0</v>
      </c>
      <c r="E37" s="70">
        <f t="shared" si="2"/>
        <v>0</v>
      </c>
    </row>
    <row r="38" spans="1:5" x14ac:dyDescent="0.2">
      <c r="A38" s="74">
        <v>1251</v>
      </c>
      <c r="B38" s="70" t="s">
        <v>279</v>
      </c>
      <c r="C38" s="75">
        <v>0</v>
      </c>
      <c r="D38" s="70">
        <v>0</v>
      </c>
      <c r="E38" s="70">
        <v>0</v>
      </c>
    </row>
    <row r="39" spans="1:5" x14ac:dyDescent="0.2">
      <c r="A39" s="74">
        <v>1252</v>
      </c>
      <c r="B39" s="70" t="s">
        <v>280</v>
      </c>
      <c r="C39" s="75">
        <v>0</v>
      </c>
      <c r="D39" s="70">
        <v>0</v>
      </c>
      <c r="E39" s="70">
        <v>0</v>
      </c>
    </row>
    <row r="40" spans="1:5" x14ac:dyDescent="0.2">
      <c r="A40" s="74">
        <v>1253</v>
      </c>
      <c r="B40" s="70" t="s">
        <v>281</v>
      </c>
      <c r="C40" s="75">
        <v>0</v>
      </c>
      <c r="D40" s="70">
        <v>0</v>
      </c>
      <c r="E40" s="70">
        <v>0</v>
      </c>
    </row>
    <row r="41" spans="1:5" x14ac:dyDescent="0.2">
      <c r="A41" s="74">
        <v>1254</v>
      </c>
      <c r="B41" s="70" t="s">
        <v>282</v>
      </c>
      <c r="C41" s="75">
        <v>222407.95999999996</v>
      </c>
      <c r="D41" s="70">
        <v>0</v>
      </c>
      <c r="E41" s="70">
        <v>0</v>
      </c>
    </row>
    <row r="42" spans="1:5" x14ac:dyDescent="0.2">
      <c r="A42" s="74">
        <v>1259</v>
      </c>
      <c r="B42" s="70" t="s">
        <v>283</v>
      </c>
      <c r="C42" s="75">
        <v>0</v>
      </c>
      <c r="D42" s="70">
        <v>0</v>
      </c>
      <c r="E42" s="70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75">
        <f>+C47+C56+C59+C65+C67+C69</f>
        <v>5830151.0899999999</v>
      </c>
      <c r="D46" s="75">
        <v>0</v>
      </c>
    </row>
    <row r="47" spans="1:5" x14ac:dyDescent="0.2">
      <c r="A47" s="74">
        <v>5510</v>
      </c>
      <c r="B47" s="70" t="s">
        <v>472</v>
      </c>
      <c r="C47" s="75">
        <f>SUM(C48:C55)</f>
        <v>3392209.29</v>
      </c>
      <c r="D47" s="75">
        <v>0</v>
      </c>
    </row>
    <row r="48" spans="1:5" x14ac:dyDescent="0.2">
      <c r="A48" s="74">
        <v>5511</v>
      </c>
      <c r="B48" s="70" t="s">
        <v>473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474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475</v>
      </c>
      <c r="C50" s="75">
        <v>2113738.87</v>
      </c>
      <c r="D50" s="75">
        <v>0</v>
      </c>
    </row>
    <row r="51" spans="1:4" x14ac:dyDescent="0.2">
      <c r="A51" s="74">
        <v>5514</v>
      </c>
      <c r="B51" s="70" t="s">
        <v>476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477</v>
      </c>
      <c r="C52" s="75">
        <v>1079366.81</v>
      </c>
      <c r="D52" s="75">
        <v>0</v>
      </c>
    </row>
    <row r="53" spans="1:4" x14ac:dyDescent="0.2">
      <c r="A53" s="74">
        <v>5516</v>
      </c>
      <c r="B53" s="70" t="s">
        <v>478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479</v>
      </c>
      <c r="C54" s="75">
        <v>199103.61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f>SUM(C57:C58)</f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f>SUM(C60:C64)</f>
        <v>1807904.18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1807904.18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f>SUM(C66)</f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f>SUM(C68)</f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f>SUM(C70:C77)</f>
        <v>630037.62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630037.62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f>SUM(C79)</f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f>SUM(C80)</f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" right="0" top="0.39370078740157483" bottom="0.39370078740157483" header="0.31496062992125984" footer="0.31496062992125984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2019-07-18T15:52:07Z</cp:lastPrinted>
  <dcterms:created xsi:type="dcterms:W3CDTF">2012-12-11T20:36:24Z</dcterms:created>
  <dcterms:modified xsi:type="dcterms:W3CDTF">2020-01-27T17:29:35Z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